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defaultThemeVersion="124226"/>
  <xr:revisionPtr revIDLastSave="16" documentId="8_{BAA57641-B4BC-4B39-AC17-1003A66145FB}" xr6:coauthVersionLast="47" xr6:coauthVersionMax="47" xr10:uidLastSave="{A47CCE2E-C9BA-40D6-B62B-3FF9EABC6164}"/>
  <bookViews>
    <workbookView xWindow="-120" yWindow="-120" windowWidth="29040" windowHeight="15840" tabRatio="709" xr2:uid="{00000000-000D-0000-FFFF-FFFF00000000}"/>
  </bookViews>
  <sheets>
    <sheet name="RS" sheetId="48" r:id="rId1"/>
  </sheets>
  <definedNames>
    <definedName name="_xlnm._FilterDatabase" localSheetId="0" hidden="1">RS!$A$14:$R$93</definedName>
    <definedName name="_xlnm.Print_Titles" localSheetId="0">RS!$14:$14</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48" l="1"/>
  <c r="Q17" i="48"/>
  <c r="Q18" i="48"/>
  <c r="Q19" i="48"/>
  <c r="Q20" i="48"/>
  <c r="Q21" i="48"/>
  <c r="Q22" i="48"/>
  <c r="Q23" i="48"/>
  <c r="Q24" i="48"/>
  <c r="Q25" i="48"/>
  <c r="Q26" i="48"/>
  <c r="Q27" i="48"/>
  <c r="Q28" i="48"/>
  <c r="Q29" i="48"/>
  <c r="Q31" i="48"/>
  <c r="Q32" i="48"/>
  <c r="Q33" i="48"/>
  <c r="Q34" i="48"/>
  <c r="Q35" i="48"/>
  <c r="Q37" i="48"/>
  <c r="Q39" i="48"/>
  <c r="Q44" i="48"/>
  <c r="Q47" i="48"/>
  <c r="Q48" i="48"/>
  <c r="Q49" i="48"/>
  <c r="Q50" i="48"/>
  <c r="Q57" i="48"/>
  <c r="Q58" i="48"/>
  <c r="Q59" i="48"/>
  <c r="Q62" i="48"/>
  <c r="Q63" i="48"/>
  <c r="Q64" i="48"/>
  <c r="Q65" i="48"/>
  <c r="Q66" i="48"/>
  <c r="Q67" i="48"/>
  <c r="Q68" i="48"/>
  <c r="Q69" i="48"/>
  <c r="Q70" i="48"/>
  <c r="Q71" i="48"/>
  <c r="Q73" i="48"/>
  <c r="Q74" i="48"/>
  <c r="Q75" i="48"/>
  <c r="Q76" i="48"/>
  <c r="Q77" i="48"/>
  <c r="Q79" i="48"/>
  <c r="Q81" i="48"/>
  <c r="Q82" i="48"/>
  <c r="Q86" i="48"/>
  <c r="Q91" i="48"/>
  <c r="Q92" i="48"/>
  <c r="Q93" i="48"/>
  <c r="Q96" i="48"/>
  <c r="Q97" i="48"/>
  <c r="Q98" i="48"/>
  <c r="Q99" i="48"/>
  <c r="Q100" i="48"/>
  <c r="Q101" i="48"/>
  <c r="Q102" i="48"/>
  <c r="Q103" i="48"/>
  <c r="Q104" i="48"/>
  <c r="Q105" i="48"/>
  <c r="Q106" i="48"/>
  <c r="Q107" i="48"/>
  <c r="Q108" i="48"/>
  <c r="Q109" i="48"/>
  <c r="Q110" i="48"/>
  <c r="Q111" i="48"/>
  <c r="Q116" i="48"/>
  <c r="Q118" i="48"/>
  <c r="Q123" i="48"/>
  <c r="Q124" i="48"/>
  <c r="Q127" i="48"/>
  <c r="Q128" i="48"/>
  <c r="Q129" i="48"/>
  <c r="Q130" i="48"/>
  <c r="Q131" i="48"/>
  <c r="Q132" i="48"/>
  <c r="Q133" i="48"/>
  <c r="Q134" i="48"/>
  <c r="Q135" i="48"/>
  <c r="Q136" i="48"/>
  <c r="Q137" i="48"/>
  <c r="Q138" i="48"/>
  <c r="Q139" i="48"/>
  <c r="Q143" i="48"/>
  <c r="Q145" i="48"/>
  <c r="Q150" i="48"/>
  <c r="Q152" i="48"/>
  <c r="Q153" i="48"/>
  <c r="Q156" i="48"/>
  <c r="Q157" i="48"/>
  <c r="Q158" i="48"/>
  <c r="Q159" i="48"/>
  <c r="Q160" i="48"/>
  <c r="Q161" i="48"/>
  <c r="Q162" i="48"/>
  <c r="Q163" i="48"/>
  <c r="Q164" i="48"/>
  <c r="Q165" i="48"/>
  <c r="Q166" i="48"/>
  <c r="Q167" i="48"/>
  <c r="Q169" i="48"/>
  <c r="Q170" i="48"/>
  <c r="Q171" i="48"/>
  <c r="Q172" i="48"/>
  <c r="Q173" i="48"/>
  <c r="Q174" i="48"/>
  <c r="Q175" i="48"/>
  <c r="Q176" i="48"/>
  <c r="Q177" i="48"/>
  <c r="Q178" i="48"/>
  <c r="Q179" i="48"/>
  <c r="Q180" i="48"/>
  <c r="Q182" i="48"/>
  <c r="Q183" i="48"/>
  <c r="Q184" i="48"/>
  <c r="Q185" i="48"/>
  <c r="Q187" i="48"/>
  <c r="Q191" i="48"/>
  <c r="Q194" i="48"/>
  <c r="Q196" i="48"/>
  <c r="Q197" i="48"/>
  <c r="Q198" i="48"/>
  <c r="Q201" i="48"/>
  <c r="Q202" i="48"/>
  <c r="Q205" i="48"/>
  <c r="Q206" i="48"/>
  <c r="Q207" i="48"/>
  <c r="Q210" i="48"/>
  <c r="P16" i="48"/>
  <c r="P17" i="48"/>
  <c r="P18" i="48"/>
  <c r="P19" i="48"/>
  <c r="P20" i="48"/>
  <c r="P21" i="48"/>
  <c r="P22" i="48"/>
  <c r="P23" i="48"/>
  <c r="P24" i="48"/>
  <c r="P25" i="48"/>
  <c r="P26" i="48"/>
  <c r="P27" i="48"/>
  <c r="P28" i="48"/>
  <c r="P29" i="48"/>
  <c r="P31" i="48"/>
  <c r="P32" i="48"/>
  <c r="P33" i="48"/>
  <c r="P34" i="48"/>
  <c r="P35" i="48"/>
  <c r="P37" i="48"/>
  <c r="P39" i="48"/>
  <c r="P44" i="48"/>
  <c r="P47" i="48"/>
  <c r="P48" i="48"/>
  <c r="P49" i="48"/>
  <c r="P50" i="48"/>
  <c r="P57" i="48"/>
  <c r="P58" i="48"/>
  <c r="P59" i="48"/>
  <c r="P62" i="48"/>
  <c r="P63" i="48"/>
  <c r="P64" i="48"/>
  <c r="P65" i="48"/>
  <c r="P66" i="48"/>
  <c r="P67" i="48"/>
  <c r="P68" i="48"/>
  <c r="P69" i="48"/>
  <c r="P70" i="48"/>
  <c r="P71" i="48"/>
  <c r="P73" i="48"/>
  <c r="P74" i="48"/>
  <c r="P75" i="48"/>
  <c r="P76" i="48"/>
  <c r="P77" i="48"/>
  <c r="P79" i="48"/>
  <c r="P81" i="48"/>
  <c r="P82" i="48"/>
  <c r="P86" i="48"/>
  <c r="P91" i="48"/>
  <c r="P92" i="48"/>
  <c r="P93" i="48"/>
  <c r="P96" i="48"/>
  <c r="P97" i="48"/>
  <c r="P98" i="48"/>
  <c r="P99" i="48"/>
  <c r="P100" i="48"/>
  <c r="P101" i="48"/>
  <c r="P102" i="48"/>
  <c r="P103" i="48"/>
  <c r="P104" i="48"/>
  <c r="P105" i="48"/>
  <c r="P106" i="48"/>
  <c r="P107" i="48"/>
  <c r="P108" i="48"/>
  <c r="P109" i="48"/>
  <c r="P110" i="48"/>
  <c r="P111" i="48"/>
  <c r="P116" i="48"/>
  <c r="P118" i="48"/>
  <c r="P123" i="48"/>
  <c r="P124" i="48"/>
  <c r="P127" i="48"/>
  <c r="P128" i="48"/>
  <c r="P129" i="48"/>
  <c r="P130" i="48"/>
  <c r="P131" i="48"/>
  <c r="P132" i="48"/>
  <c r="P133" i="48"/>
  <c r="P134" i="48"/>
  <c r="P135" i="48"/>
  <c r="P136" i="48"/>
  <c r="P137" i="48"/>
  <c r="P138" i="48"/>
  <c r="P139" i="48"/>
  <c r="P143" i="48"/>
  <c r="P145" i="48"/>
  <c r="P150" i="48"/>
  <c r="P152" i="48"/>
  <c r="P153" i="48"/>
  <c r="P156" i="48"/>
  <c r="P157" i="48"/>
  <c r="P158" i="48"/>
  <c r="P159" i="48"/>
  <c r="P160" i="48"/>
  <c r="P161" i="48"/>
  <c r="P162" i="48"/>
  <c r="P163" i="48"/>
  <c r="P164" i="48"/>
  <c r="P165" i="48"/>
  <c r="P166" i="48"/>
  <c r="P167" i="48"/>
  <c r="P169" i="48"/>
  <c r="P170" i="48"/>
  <c r="P171" i="48"/>
  <c r="P172" i="48"/>
  <c r="P173" i="48"/>
  <c r="P174" i="48"/>
  <c r="P175" i="48"/>
  <c r="P176" i="48"/>
  <c r="P177" i="48"/>
  <c r="P178" i="48"/>
  <c r="P179" i="48"/>
  <c r="P180" i="48"/>
  <c r="P182" i="48"/>
  <c r="P183" i="48"/>
  <c r="P184" i="48"/>
  <c r="P185" i="48"/>
  <c r="P187" i="48"/>
  <c r="P191" i="48"/>
  <c r="P194" i="48"/>
  <c r="P196" i="48"/>
  <c r="P197" i="48"/>
  <c r="P198" i="48"/>
  <c r="P201" i="48"/>
  <c r="P202" i="48"/>
  <c r="P205" i="48"/>
  <c r="P206" i="48"/>
  <c r="P207" i="48"/>
  <c r="P210" i="48"/>
  <c r="N16" i="48"/>
  <c r="N17" i="48"/>
  <c r="N18" i="48"/>
  <c r="N19" i="48"/>
  <c r="N20" i="48"/>
  <c r="N21" i="48"/>
  <c r="N22" i="48"/>
  <c r="N23" i="48"/>
  <c r="N24" i="48"/>
  <c r="N25" i="48"/>
  <c r="N26" i="48"/>
  <c r="N27" i="48"/>
  <c r="N28" i="48"/>
  <c r="N29" i="48"/>
  <c r="N31" i="48"/>
  <c r="N32" i="48"/>
  <c r="N33" i="48"/>
  <c r="N34" i="48"/>
  <c r="N35" i="48"/>
  <c r="N37" i="48"/>
  <c r="N39" i="48"/>
  <c r="N44" i="48"/>
  <c r="N47" i="48"/>
  <c r="N48" i="48"/>
  <c r="N49" i="48"/>
  <c r="N50" i="48"/>
  <c r="N57" i="48"/>
  <c r="N58" i="48"/>
  <c r="N59" i="48"/>
  <c r="N62" i="48"/>
  <c r="N63" i="48"/>
  <c r="N64" i="48"/>
  <c r="N65" i="48"/>
  <c r="N66" i="48"/>
  <c r="N67" i="48"/>
  <c r="N68" i="48"/>
  <c r="N69" i="48"/>
  <c r="N70" i="48"/>
  <c r="N71" i="48"/>
  <c r="N73" i="48"/>
  <c r="N74" i="48"/>
  <c r="N75" i="48"/>
  <c r="N76" i="48"/>
  <c r="N77" i="48"/>
  <c r="N79" i="48"/>
  <c r="N81" i="48"/>
  <c r="N82" i="48"/>
  <c r="N86" i="48"/>
  <c r="N91" i="48"/>
  <c r="N92" i="48"/>
  <c r="N93" i="48"/>
  <c r="N96" i="48"/>
  <c r="N97" i="48"/>
  <c r="N98" i="48"/>
  <c r="N99" i="48"/>
  <c r="N100" i="48"/>
  <c r="N101" i="48"/>
  <c r="N102" i="48"/>
  <c r="N103" i="48"/>
  <c r="N104" i="48"/>
  <c r="N105" i="48"/>
  <c r="N106" i="48"/>
  <c r="N107" i="48"/>
  <c r="N108" i="48"/>
  <c r="N109" i="48"/>
  <c r="N110" i="48"/>
  <c r="N111" i="48"/>
  <c r="N116" i="48"/>
  <c r="N118" i="48"/>
  <c r="N123" i="48"/>
  <c r="N124" i="48"/>
  <c r="N127" i="48"/>
  <c r="N128" i="48"/>
  <c r="N129" i="48"/>
  <c r="N130" i="48"/>
  <c r="N131" i="48"/>
  <c r="N132" i="48"/>
  <c r="N133" i="48"/>
  <c r="N134" i="48"/>
  <c r="N135" i="48"/>
  <c r="N136" i="48"/>
  <c r="N137" i="48"/>
  <c r="N138" i="48"/>
  <c r="N139" i="48"/>
  <c r="N143" i="48"/>
  <c r="N145" i="48"/>
  <c r="N150" i="48"/>
  <c r="N152" i="48"/>
  <c r="N153" i="48"/>
  <c r="N156" i="48"/>
  <c r="N157" i="48"/>
  <c r="N158" i="48"/>
  <c r="N159" i="48"/>
  <c r="N160" i="48"/>
  <c r="N161" i="48"/>
  <c r="N162" i="48"/>
  <c r="N163" i="48"/>
  <c r="N164" i="48"/>
  <c r="N165" i="48"/>
  <c r="N166" i="48"/>
  <c r="N167" i="48"/>
  <c r="N169" i="48"/>
  <c r="N170" i="48"/>
  <c r="N171" i="48"/>
  <c r="N172" i="48"/>
  <c r="N173" i="48"/>
  <c r="N174" i="48"/>
  <c r="N175" i="48"/>
  <c r="N176" i="48"/>
  <c r="N177" i="48"/>
  <c r="N178" i="48"/>
  <c r="N179" i="48"/>
  <c r="N180" i="48"/>
  <c r="N182" i="48"/>
  <c r="N183" i="48"/>
  <c r="N184" i="48"/>
  <c r="N185" i="48"/>
  <c r="N187" i="48"/>
  <c r="N191" i="48"/>
  <c r="N194" i="48"/>
  <c r="N196" i="48"/>
  <c r="N197" i="48"/>
  <c r="N198" i="48"/>
  <c r="N201" i="48"/>
  <c r="N202" i="48"/>
  <c r="N205" i="48"/>
  <c r="N206" i="48"/>
  <c r="N207" i="48"/>
  <c r="N210" i="48"/>
  <c r="I211" i="48"/>
  <c r="J210" i="48"/>
  <c r="O210" i="48" s="1"/>
  <c r="J157" i="48"/>
  <c r="O157" i="48" s="1"/>
  <c r="J158" i="48"/>
  <c r="J159" i="48"/>
  <c r="O159" i="48" s="1"/>
  <c r="J160" i="48"/>
  <c r="O160" i="48" s="1"/>
  <c r="J161" i="48"/>
  <c r="O161" i="48" s="1"/>
  <c r="J162" i="48"/>
  <c r="J163" i="48"/>
  <c r="O163" i="48" s="1"/>
  <c r="J164" i="48"/>
  <c r="O164" i="48" s="1"/>
  <c r="J165" i="48"/>
  <c r="O165" i="48" s="1"/>
  <c r="J166" i="48"/>
  <c r="J167" i="48"/>
  <c r="O167" i="48" s="1"/>
  <c r="J168" i="48"/>
  <c r="M168" i="48" s="1"/>
  <c r="J169" i="48"/>
  <c r="O169" i="48" s="1"/>
  <c r="J170" i="48"/>
  <c r="J171" i="48"/>
  <c r="O171" i="48" s="1"/>
  <c r="J172" i="48"/>
  <c r="O172" i="48" s="1"/>
  <c r="J173" i="48"/>
  <c r="O173" i="48" s="1"/>
  <c r="J174" i="48"/>
  <c r="J175" i="48"/>
  <c r="O175" i="48" s="1"/>
  <c r="J176" i="48"/>
  <c r="O176" i="48" s="1"/>
  <c r="J177" i="48"/>
  <c r="O177" i="48" s="1"/>
  <c r="J178" i="48"/>
  <c r="J179" i="48"/>
  <c r="O179" i="48" s="1"/>
  <c r="J180" i="48"/>
  <c r="O180" i="48" s="1"/>
  <c r="J181" i="48"/>
  <c r="M181" i="48" s="1"/>
  <c r="J182" i="48"/>
  <c r="J183" i="48"/>
  <c r="O183" i="48" s="1"/>
  <c r="J184" i="48"/>
  <c r="O184" i="48" s="1"/>
  <c r="J185" i="48"/>
  <c r="O185" i="48" s="1"/>
  <c r="J186" i="48"/>
  <c r="J187" i="48"/>
  <c r="O187" i="48" s="1"/>
  <c r="J188" i="48"/>
  <c r="M188" i="48" s="1"/>
  <c r="J189" i="48"/>
  <c r="M189" i="48" s="1"/>
  <c r="J190" i="48"/>
  <c r="J191" i="48"/>
  <c r="O191" i="48" s="1"/>
  <c r="J192" i="48"/>
  <c r="J193" i="48"/>
  <c r="M193" i="48" s="1"/>
  <c r="J194" i="48"/>
  <c r="J195" i="48"/>
  <c r="J196" i="48"/>
  <c r="O196" i="48" s="1"/>
  <c r="J197" i="48"/>
  <c r="O197" i="48" s="1"/>
  <c r="R197" i="48" s="1"/>
  <c r="J198" i="48"/>
  <c r="J199" i="48"/>
  <c r="J200" i="48"/>
  <c r="M200" i="48" s="1"/>
  <c r="J201" i="48"/>
  <c r="O201" i="48" s="1"/>
  <c r="J202" i="48"/>
  <c r="J203" i="48"/>
  <c r="J204" i="48"/>
  <c r="M204" i="48" s="1"/>
  <c r="J205" i="48"/>
  <c r="O205" i="48" s="1"/>
  <c r="J206" i="48"/>
  <c r="J207" i="48"/>
  <c r="O207" i="48" s="1"/>
  <c r="J156" i="48"/>
  <c r="O156" i="48" s="1"/>
  <c r="J128" i="48"/>
  <c r="O128" i="48" s="1"/>
  <c r="R128" i="48" s="1"/>
  <c r="J129" i="48"/>
  <c r="O129" i="48" s="1"/>
  <c r="J130" i="48"/>
  <c r="O130" i="48" s="1"/>
  <c r="J131" i="48"/>
  <c r="O131" i="48" s="1"/>
  <c r="J132" i="48"/>
  <c r="O132" i="48" s="1"/>
  <c r="J133" i="48"/>
  <c r="O133" i="48" s="1"/>
  <c r="R133" i="48" s="1"/>
  <c r="J134" i="48"/>
  <c r="O134" i="48" s="1"/>
  <c r="J135" i="48"/>
  <c r="O135" i="48" s="1"/>
  <c r="J136" i="48"/>
  <c r="O136" i="48" s="1"/>
  <c r="R136" i="48" s="1"/>
  <c r="J137" i="48"/>
  <c r="O137" i="48" s="1"/>
  <c r="J138" i="48"/>
  <c r="O138" i="48" s="1"/>
  <c r="J139" i="48"/>
  <c r="M139" i="48" s="1"/>
  <c r="J140" i="48"/>
  <c r="M140" i="48" s="1"/>
  <c r="J141" i="48"/>
  <c r="J142" i="48"/>
  <c r="M142" i="48" s="1"/>
  <c r="J143" i="48"/>
  <c r="O143" i="48" s="1"/>
  <c r="J144" i="48"/>
  <c r="M144" i="48" s="1"/>
  <c r="J145" i="48"/>
  <c r="O145" i="48" s="1"/>
  <c r="J146" i="48"/>
  <c r="J147" i="48"/>
  <c r="M147" i="48" s="1"/>
  <c r="J148" i="48"/>
  <c r="M148" i="48" s="1"/>
  <c r="J149" i="48"/>
  <c r="M149" i="48" s="1"/>
  <c r="J150" i="48"/>
  <c r="O150" i="48" s="1"/>
  <c r="J151" i="48"/>
  <c r="J152" i="48"/>
  <c r="O152" i="48" s="1"/>
  <c r="J153" i="48"/>
  <c r="O153" i="48" s="1"/>
  <c r="R153" i="48" s="1"/>
  <c r="J127" i="48"/>
  <c r="J97" i="48"/>
  <c r="J98" i="48"/>
  <c r="O98" i="48" s="1"/>
  <c r="J99" i="48"/>
  <c r="O99" i="48" s="1"/>
  <c r="J100" i="48"/>
  <c r="O100" i="48" s="1"/>
  <c r="J101" i="48"/>
  <c r="J102" i="48"/>
  <c r="O102" i="48" s="1"/>
  <c r="J103" i="48"/>
  <c r="O103" i="48" s="1"/>
  <c r="J104" i="48"/>
  <c r="O104" i="48" s="1"/>
  <c r="J105" i="48"/>
  <c r="J106" i="48"/>
  <c r="O106" i="48" s="1"/>
  <c r="J107" i="48"/>
  <c r="O107" i="48" s="1"/>
  <c r="J108" i="48"/>
  <c r="O108" i="48" s="1"/>
  <c r="J109" i="48"/>
  <c r="J110" i="48"/>
  <c r="O110" i="48" s="1"/>
  <c r="J111" i="48"/>
  <c r="O111" i="48" s="1"/>
  <c r="J112" i="48"/>
  <c r="M112" i="48" s="1"/>
  <c r="J113" i="48"/>
  <c r="J114" i="48"/>
  <c r="M114" i="48" s="1"/>
  <c r="J115" i="48"/>
  <c r="M115" i="48" s="1"/>
  <c r="J116" i="48"/>
  <c r="O116" i="48" s="1"/>
  <c r="J117" i="48"/>
  <c r="J118" i="48"/>
  <c r="O118" i="48" s="1"/>
  <c r="J119" i="48"/>
  <c r="M119" i="48" s="1"/>
  <c r="J120" i="48"/>
  <c r="M120" i="48" s="1"/>
  <c r="J121" i="48"/>
  <c r="J122" i="48"/>
  <c r="M122" i="48" s="1"/>
  <c r="J123" i="48"/>
  <c r="O123" i="48" s="1"/>
  <c r="R123" i="48" s="1"/>
  <c r="J124" i="48"/>
  <c r="O124" i="48" s="1"/>
  <c r="J96" i="48"/>
  <c r="M96" i="48" s="1"/>
  <c r="J63" i="48"/>
  <c r="J64" i="48"/>
  <c r="O64" i="48" s="1"/>
  <c r="J65" i="48"/>
  <c r="O65" i="48" s="1"/>
  <c r="R65" i="48" s="1"/>
  <c r="J66" i="48"/>
  <c r="O66" i="48" s="1"/>
  <c r="J67" i="48"/>
  <c r="J68" i="48"/>
  <c r="O68" i="48" s="1"/>
  <c r="J69" i="48"/>
  <c r="O69" i="48" s="1"/>
  <c r="J70" i="48"/>
  <c r="O70" i="48" s="1"/>
  <c r="J71" i="48"/>
  <c r="J72" i="48"/>
  <c r="M72" i="48" s="1"/>
  <c r="J73" i="48"/>
  <c r="O73" i="48" s="1"/>
  <c r="J74" i="48"/>
  <c r="O74" i="48" s="1"/>
  <c r="J75" i="48"/>
  <c r="J76" i="48"/>
  <c r="O76" i="48" s="1"/>
  <c r="R76" i="48" s="1"/>
  <c r="J77" i="48"/>
  <c r="O77" i="48" s="1"/>
  <c r="J78" i="48"/>
  <c r="M78" i="48" s="1"/>
  <c r="J79" i="48"/>
  <c r="J80" i="48"/>
  <c r="J81" i="48"/>
  <c r="O81" i="48" s="1"/>
  <c r="J82" i="48"/>
  <c r="O82" i="48" s="1"/>
  <c r="J83" i="48"/>
  <c r="J84" i="48"/>
  <c r="M84" i="48" s="1"/>
  <c r="J85" i="48"/>
  <c r="M85" i="48" s="1"/>
  <c r="J86" i="48"/>
  <c r="O86" i="48" s="1"/>
  <c r="J87" i="48"/>
  <c r="J88" i="48"/>
  <c r="M88" i="48" s="1"/>
  <c r="J89" i="48"/>
  <c r="J90" i="48"/>
  <c r="M90" i="48" s="1"/>
  <c r="J91" i="48"/>
  <c r="J92" i="48"/>
  <c r="O92" i="48" s="1"/>
  <c r="J93" i="48"/>
  <c r="O93" i="48" s="1"/>
  <c r="J62" i="48"/>
  <c r="O62" i="48" s="1"/>
  <c r="J17" i="48"/>
  <c r="O17" i="48" s="1"/>
  <c r="R17" i="48" s="1"/>
  <c r="J18" i="48"/>
  <c r="J19" i="48"/>
  <c r="O19" i="48" s="1"/>
  <c r="R19" i="48" s="1"/>
  <c r="J20" i="48"/>
  <c r="O20" i="48" s="1"/>
  <c r="J21" i="48"/>
  <c r="O21" i="48" s="1"/>
  <c r="J22" i="48"/>
  <c r="J23" i="48"/>
  <c r="O23" i="48" s="1"/>
  <c r="R23" i="48" s="1"/>
  <c r="J24" i="48"/>
  <c r="O24" i="48" s="1"/>
  <c r="J25" i="48"/>
  <c r="O25" i="48" s="1"/>
  <c r="R25" i="48" s="1"/>
  <c r="J26" i="48"/>
  <c r="J27" i="48"/>
  <c r="O27" i="48" s="1"/>
  <c r="R27" i="48" s="1"/>
  <c r="J28" i="48"/>
  <c r="O28" i="48" s="1"/>
  <c r="J29" i="48"/>
  <c r="O29" i="48" s="1"/>
  <c r="J30" i="48"/>
  <c r="J31" i="48"/>
  <c r="O31" i="48" s="1"/>
  <c r="J32" i="48"/>
  <c r="O32" i="48" s="1"/>
  <c r="J33" i="48"/>
  <c r="O33" i="48" s="1"/>
  <c r="J34" i="48"/>
  <c r="J35" i="48"/>
  <c r="O35" i="48" s="1"/>
  <c r="J36" i="48"/>
  <c r="M36" i="48" s="1"/>
  <c r="J37" i="48"/>
  <c r="O37" i="48" s="1"/>
  <c r="J38" i="48"/>
  <c r="J39" i="48"/>
  <c r="O39" i="48" s="1"/>
  <c r="J40" i="48"/>
  <c r="M40" i="48" s="1"/>
  <c r="J41" i="48"/>
  <c r="J42" i="48"/>
  <c r="J43" i="48"/>
  <c r="M43" i="48" s="1"/>
  <c r="J44" i="48"/>
  <c r="O44" i="48" s="1"/>
  <c r="J45" i="48"/>
  <c r="J46" i="48"/>
  <c r="J47" i="48"/>
  <c r="O47" i="48" s="1"/>
  <c r="J48" i="48"/>
  <c r="O48" i="48" s="1"/>
  <c r="J49" i="48"/>
  <c r="O49" i="48" s="1"/>
  <c r="J50" i="48"/>
  <c r="J51" i="48"/>
  <c r="J52" i="48"/>
  <c r="M52" i="48" s="1"/>
  <c r="J53" i="48"/>
  <c r="M53" i="48" s="1"/>
  <c r="J54" i="48"/>
  <c r="J55" i="48"/>
  <c r="M55" i="48" s="1"/>
  <c r="J56" i="48"/>
  <c r="J57" i="48"/>
  <c r="O57" i="48" s="1"/>
  <c r="J58" i="48"/>
  <c r="J59" i="48"/>
  <c r="O59" i="48" s="1"/>
  <c r="J16" i="48"/>
  <c r="O16" i="48" s="1"/>
  <c r="A16" i="48"/>
  <c r="A17" i="48" s="1"/>
  <c r="A18" i="48" s="1"/>
  <c r="A19" i="48" s="1"/>
  <c r="A20" i="48" s="1"/>
  <c r="A21" i="48" s="1"/>
  <c r="A22" i="48" s="1"/>
  <c r="A23" i="48" s="1"/>
  <c r="A24" i="48" s="1"/>
  <c r="A25" i="48" s="1"/>
  <c r="A26" i="48" s="1"/>
  <c r="A27" i="48" s="1"/>
  <c r="A28" i="48" s="1"/>
  <c r="A29" i="48" s="1"/>
  <c r="A30" i="48" s="1"/>
  <c r="A31" i="48" s="1"/>
  <c r="A32" i="48" s="1"/>
  <c r="A33" i="48" s="1"/>
  <c r="A34" i="48" s="1"/>
  <c r="A35" i="48" s="1"/>
  <c r="A36" i="48" s="1"/>
  <c r="A37" i="48" s="1"/>
  <c r="A38" i="48" s="1"/>
  <c r="A39" i="48" s="1"/>
  <c r="A40" i="48" s="1"/>
  <c r="A41" i="48" s="1"/>
  <c r="A42" i="48" s="1"/>
  <c r="A43" i="48" s="1"/>
  <c r="A44" i="48" s="1"/>
  <c r="A45" i="48" s="1"/>
  <c r="A46" i="48" s="1"/>
  <c r="A47" i="48" s="1"/>
  <c r="A48" i="48" s="1"/>
  <c r="A49" i="48" s="1"/>
  <c r="A50" i="48" s="1"/>
  <c r="A51" i="48" s="1"/>
  <c r="A52" i="48" s="1"/>
  <c r="A53" i="48" s="1"/>
  <c r="A54" i="48" s="1"/>
  <c r="A55" i="48" s="1"/>
  <c r="A56" i="48" s="1"/>
  <c r="A57" i="48" s="1"/>
  <c r="A58" i="48" s="1"/>
  <c r="A59" i="48" s="1"/>
  <c r="G30" i="48"/>
  <c r="G36" i="48"/>
  <c r="G38" i="48"/>
  <c r="G40" i="48"/>
  <c r="G42" i="48"/>
  <c r="G43" i="48"/>
  <c r="G46" i="48"/>
  <c r="G51" i="48"/>
  <c r="G53" i="48"/>
  <c r="A63" i="48"/>
  <c r="A64" i="48" s="1"/>
  <c r="A65" i="48" s="1"/>
  <c r="A66" i="48" s="1"/>
  <c r="A67" i="48" s="1"/>
  <c r="A68" i="48" s="1"/>
  <c r="A69" i="48" s="1"/>
  <c r="A70" i="48" s="1"/>
  <c r="A71" i="48" s="1"/>
  <c r="A72" i="48" s="1"/>
  <c r="A73" i="48" s="1"/>
  <c r="A74" i="48" s="1"/>
  <c r="A75" i="48" s="1"/>
  <c r="A76" i="48" s="1"/>
  <c r="A77" i="48" s="1"/>
  <c r="A78" i="48" s="1"/>
  <c r="A79" i="48" s="1"/>
  <c r="A80" i="48" s="1"/>
  <c r="A81" i="48" s="1"/>
  <c r="A82" i="48" s="1"/>
  <c r="A83" i="48" s="1"/>
  <c r="A84" i="48" s="1"/>
  <c r="A85" i="48" s="1"/>
  <c r="A86" i="48" s="1"/>
  <c r="A87" i="48" s="1"/>
  <c r="A88" i="48" s="1"/>
  <c r="A89" i="48" s="1"/>
  <c r="A90" i="48" s="1"/>
  <c r="A91" i="48" s="1"/>
  <c r="A92" i="48" s="1"/>
  <c r="A93" i="48" s="1"/>
  <c r="G72" i="48"/>
  <c r="G78" i="48"/>
  <c r="G80" i="48"/>
  <c r="G83" i="48"/>
  <c r="G84" i="48"/>
  <c r="G85" i="48"/>
  <c r="G87" i="48"/>
  <c r="A96" i="48"/>
  <c r="A97" i="48" s="1"/>
  <c r="A98" i="48" s="1"/>
  <c r="A99" i="48" s="1"/>
  <c r="A100" i="48" s="1"/>
  <c r="A101" i="48" s="1"/>
  <c r="A102" i="48" s="1"/>
  <c r="A103" i="48" s="1"/>
  <c r="A104" i="48" s="1"/>
  <c r="A105" i="48" s="1"/>
  <c r="A106" i="48" s="1"/>
  <c r="A107" i="48" s="1"/>
  <c r="A108" i="48" s="1"/>
  <c r="A109" i="48" s="1"/>
  <c r="A110" i="48" s="1"/>
  <c r="A111" i="48" s="1"/>
  <c r="A112" i="48" s="1"/>
  <c r="A113" i="48" s="1"/>
  <c r="A114" i="48" s="1"/>
  <c r="A115" i="48" s="1"/>
  <c r="A116" i="48" s="1"/>
  <c r="A117" i="48" s="1"/>
  <c r="A118" i="48" s="1"/>
  <c r="A119" i="48" s="1"/>
  <c r="A120" i="48" s="1"/>
  <c r="A121" i="48" s="1"/>
  <c r="A122" i="48" s="1"/>
  <c r="A123" i="48" s="1"/>
  <c r="A124" i="48" s="1"/>
  <c r="G112" i="48"/>
  <c r="G114" i="48"/>
  <c r="G117" i="48"/>
  <c r="G119" i="48"/>
  <c r="A128" i="48"/>
  <c r="A129" i="48" s="1"/>
  <c r="A130" i="48" s="1"/>
  <c r="A131" i="48" s="1"/>
  <c r="A132" i="48" s="1"/>
  <c r="A133" i="48" s="1"/>
  <c r="A134" i="48" s="1"/>
  <c r="A135" i="48" s="1"/>
  <c r="A136" i="48" s="1"/>
  <c r="A137" i="48" s="1"/>
  <c r="A138" i="48" s="1"/>
  <c r="A139" i="48" s="1"/>
  <c r="A140" i="48" s="1"/>
  <c r="A141" i="48" s="1"/>
  <c r="A142" i="48" s="1"/>
  <c r="A143" i="48" s="1"/>
  <c r="A144" i="48" s="1"/>
  <c r="A145" i="48" s="1"/>
  <c r="A146" i="48" s="1"/>
  <c r="A147" i="48" s="1"/>
  <c r="A148" i="48" s="1"/>
  <c r="A149" i="48" s="1"/>
  <c r="A150" i="48" s="1"/>
  <c r="A151" i="48" s="1"/>
  <c r="A152" i="48" s="1"/>
  <c r="A153" i="48" s="1"/>
  <c r="G140" i="48"/>
  <c r="G141" i="48"/>
  <c r="G142" i="48"/>
  <c r="G144" i="48"/>
  <c r="G146" i="48"/>
  <c r="A157" i="48"/>
  <c r="A158" i="48" s="1"/>
  <c r="A159" i="48" s="1"/>
  <c r="A160" i="48" s="1"/>
  <c r="A161" i="48" s="1"/>
  <c r="A162" i="48" s="1"/>
  <c r="A163" i="48" s="1"/>
  <c r="A164" i="48" s="1"/>
  <c r="A165" i="48" s="1"/>
  <c r="A166" i="48" s="1"/>
  <c r="A167" i="48" s="1"/>
  <c r="A168" i="48" s="1"/>
  <c r="A169" i="48" s="1"/>
  <c r="A170" i="48" s="1"/>
  <c r="A171" i="48" s="1"/>
  <c r="A172" i="48" s="1"/>
  <c r="A173" i="48" s="1"/>
  <c r="A174" i="48" s="1"/>
  <c r="A175" i="48" s="1"/>
  <c r="A176" i="48" s="1"/>
  <c r="A177" i="48" s="1"/>
  <c r="A178" i="48" s="1"/>
  <c r="A179" i="48" s="1"/>
  <c r="A180" i="48" s="1"/>
  <c r="A181" i="48" s="1"/>
  <c r="A182" i="48" s="1"/>
  <c r="A183" i="48" s="1"/>
  <c r="A184" i="48" s="1"/>
  <c r="A185" i="48" s="1"/>
  <c r="A186" i="48" s="1"/>
  <c r="A187" i="48" s="1"/>
  <c r="A188" i="48" s="1"/>
  <c r="A189" i="48" s="1"/>
  <c r="A190" i="48" s="1"/>
  <c r="A191" i="48" s="1"/>
  <c r="A192" i="48" s="1"/>
  <c r="A193" i="48" s="1"/>
  <c r="A194" i="48" s="1"/>
  <c r="A195" i="48" s="1"/>
  <c r="A196" i="48" s="1"/>
  <c r="A197" i="48" s="1"/>
  <c r="A198" i="48" s="1"/>
  <c r="A199" i="48" s="1"/>
  <c r="A200" i="48" s="1"/>
  <c r="A201" i="48" s="1"/>
  <c r="A202" i="48" s="1"/>
  <c r="A203" i="48" s="1"/>
  <c r="A204" i="48" s="1"/>
  <c r="A205" i="48" s="1"/>
  <c r="A206" i="48" s="1"/>
  <c r="A207" i="48" s="1"/>
  <c r="G168" i="48"/>
  <c r="G181" i="48"/>
  <c r="G186" i="48"/>
  <c r="G188" i="48"/>
  <c r="G189" i="48"/>
  <c r="G190" i="48"/>
  <c r="G192" i="48"/>
  <c r="G193" i="48"/>
  <c r="G195" i="48"/>
  <c r="G199" i="48"/>
  <c r="H208" i="48"/>
  <c r="I208" i="48"/>
  <c r="K208" i="48"/>
  <c r="L208" i="48"/>
  <c r="H211" i="48"/>
  <c r="K211" i="48"/>
  <c r="R44" i="48" l="1"/>
  <c r="R64" i="48"/>
  <c r="R111" i="48"/>
  <c r="R103" i="48"/>
  <c r="R201" i="48"/>
  <c r="R184" i="48"/>
  <c r="R47" i="48"/>
  <c r="R31" i="48"/>
  <c r="R93" i="48"/>
  <c r="R173" i="48"/>
  <c r="R164" i="48"/>
  <c r="R74" i="48"/>
  <c r="J211" i="48"/>
  <c r="R37" i="48"/>
  <c r="R138" i="48"/>
  <c r="R130" i="48"/>
  <c r="R175" i="48"/>
  <c r="R81" i="48"/>
  <c r="R145" i="48"/>
  <c r="R177" i="48"/>
  <c r="R169" i="48"/>
  <c r="R161" i="48"/>
  <c r="R70" i="48"/>
  <c r="R191" i="48"/>
  <c r="R106" i="48"/>
  <c r="R98" i="48"/>
  <c r="R132" i="48"/>
  <c r="R163" i="48"/>
  <c r="R86" i="48"/>
  <c r="R135" i="48"/>
  <c r="R49" i="48"/>
  <c r="R33" i="48"/>
  <c r="R24" i="48"/>
  <c r="R196" i="48"/>
  <c r="R180" i="48"/>
  <c r="R172" i="48"/>
  <c r="M165" i="48"/>
  <c r="M173" i="48"/>
  <c r="M92" i="48"/>
  <c r="R118" i="48"/>
  <c r="R152" i="48"/>
  <c r="R160" i="48"/>
  <c r="M172" i="48"/>
  <c r="R143" i="48"/>
  <c r="R207" i="48"/>
  <c r="R69" i="48"/>
  <c r="R124" i="48"/>
  <c r="R108" i="48"/>
  <c r="R100" i="48"/>
  <c r="R150" i="48"/>
  <c r="R134" i="48"/>
  <c r="M156" i="48"/>
  <c r="M35" i="48"/>
  <c r="R48" i="48"/>
  <c r="R32" i="48"/>
  <c r="R107" i="48"/>
  <c r="R99" i="48"/>
  <c r="R205" i="48"/>
  <c r="M201" i="48"/>
  <c r="M23" i="48"/>
  <c r="M64" i="48"/>
  <c r="R82" i="48"/>
  <c r="R187" i="48"/>
  <c r="R179" i="48"/>
  <c r="R171" i="48"/>
  <c r="R29" i="48"/>
  <c r="R21" i="48"/>
  <c r="R73" i="48"/>
  <c r="R104" i="48"/>
  <c r="M184" i="48"/>
  <c r="M136" i="48"/>
  <c r="R28" i="48"/>
  <c r="R20" i="48"/>
  <c r="O80" i="48"/>
  <c r="R137" i="48"/>
  <c r="R129" i="48"/>
  <c r="R185" i="48"/>
  <c r="M205" i="48"/>
  <c r="M169" i="48"/>
  <c r="M132" i="48"/>
  <c r="M108" i="48"/>
  <c r="M68" i="48"/>
  <c r="M31" i="48"/>
  <c r="R59" i="48"/>
  <c r="R35" i="48"/>
  <c r="R110" i="48"/>
  <c r="R102" i="48"/>
  <c r="R176" i="48"/>
  <c r="M185" i="48"/>
  <c r="M124" i="48"/>
  <c r="M106" i="48"/>
  <c r="M66" i="48"/>
  <c r="M27" i="48"/>
  <c r="R167" i="48"/>
  <c r="R159" i="48"/>
  <c r="M104" i="48"/>
  <c r="M82" i="48"/>
  <c r="R57" i="48"/>
  <c r="R77" i="48"/>
  <c r="R116" i="48"/>
  <c r="M164" i="48"/>
  <c r="M102" i="48"/>
  <c r="M80" i="48"/>
  <c r="M62" i="48"/>
  <c r="M19" i="48"/>
  <c r="R92" i="48"/>
  <c r="R68" i="48"/>
  <c r="O141" i="48"/>
  <c r="R165" i="48"/>
  <c r="R157" i="48"/>
  <c r="M197" i="48"/>
  <c r="M180" i="48"/>
  <c r="M161" i="48"/>
  <c r="M152" i="48"/>
  <c r="M118" i="48"/>
  <c r="M100" i="48"/>
  <c r="R183" i="48"/>
  <c r="R39" i="48"/>
  <c r="M196" i="48"/>
  <c r="M177" i="48"/>
  <c r="M157" i="48"/>
  <c r="M116" i="48"/>
  <c r="M98" i="48"/>
  <c r="M76" i="48"/>
  <c r="R66" i="48"/>
  <c r="R131" i="48"/>
  <c r="R210" i="48"/>
  <c r="M74" i="48"/>
  <c r="Q193" i="48"/>
  <c r="N193" i="48"/>
  <c r="P193" i="48"/>
  <c r="Q141" i="48"/>
  <c r="N141" i="48"/>
  <c r="P141" i="48"/>
  <c r="Q87" i="48"/>
  <c r="P87" i="48"/>
  <c r="N87" i="48"/>
  <c r="Q38" i="48"/>
  <c r="N38" i="48"/>
  <c r="P38" i="48"/>
  <c r="O51" i="48"/>
  <c r="O43" i="48"/>
  <c r="O114" i="48"/>
  <c r="O140" i="48"/>
  <c r="O188" i="48"/>
  <c r="J208" i="48"/>
  <c r="M187" i="48"/>
  <c r="M176" i="48"/>
  <c r="M133" i="48"/>
  <c r="M110" i="48"/>
  <c r="M99" i="48"/>
  <c r="M86" i="48"/>
  <c r="M65" i="48"/>
  <c r="M44" i="48"/>
  <c r="M33" i="48"/>
  <c r="P36" i="48"/>
  <c r="Q36" i="48"/>
  <c r="N36" i="48"/>
  <c r="M58" i="48"/>
  <c r="O58" i="48"/>
  <c r="R58" i="48" s="1"/>
  <c r="M50" i="48"/>
  <c r="O50" i="48"/>
  <c r="R50" i="48" s="1"/>
  <c r="O42" i="48"/>
  <c r="M42" i="48"/>
  <c r="O34" i="48"/>
  <c r="R34" i="48" s="1"/>
  <c r="M34" i="48"/>
  <c r="M26" i="48"/>
  <c r="O26" i="48"/>
  <c r="R26" i="48" s="1"/>
  <c r="M18" i="48"/>
  <c r="O18" i="48"/>
  <c r="R18" i="48" s="1"/>
  <c r="M121" i="48"/>
  <c r="M113" i="48"/>
  <c r="M105" i="48"/>
  <c r="O105" i="48"/>
  <c r="R105" i="48" s="1"/>
  <c r="O97" i="48"/>
  <c r="R97" i="48" s="1"/>
  <c r="M97" i="48"/>
  <c r="O195" i="48"/>
  <c r="M210" i="48"/>
  <c r="M207" i="48"/>
  <c r="M175" i="48"/>
  <c r="M153" i="48"/>
  <c r="M32" i="48"/>
  <c r="M21" i="48"/>
  <c r="Q192" i="48"/>
  <c r="N192" i="48"/>
  <c r="P192" i="48"/>
  <c r="Q190" i="48"/>
  <c r="P190" i="48"/>
  <c r="N190" i="48"/>
  <c r="Q30" i="48"/>
  <c r="N30" i="48"/>
  <c r="P30" i="48"/>
  <c r="O72" i="48"/>
  <c r="O112" i="48"/>
  <c r="O127" i="48"/>
  <c r="M127" i="48"/>
  <c r="J154" i="48"/>
  <c r="O146" i="48"/>
  <c r="O202" i="48"/>
  <c r="R202" i="48" s="1"/>
  <c r="M202" i="48"/>
  <c r="O194" i="48"/>
  <c r="R194" i="48" s="1"/>
  <c r="M194" i="48"/>
  <c r="O186" i="48"/>
  <c r="M186" i="48"/>
  <c r="O178" i="48"/>
  <c r="R178" i="48" s="1"/>
  <c r="M178" i="48"/>
  <c r="O170" i="48"/>
  <c r="R170" i="48" s="1"/>
  <c r="M170" i="48"/>
  <c r="O162" i="48"/>
  <c r="R162" i="48" s="1"/>
  <c r="M162" i="48"/>
  <c r="M195" i="48"/>
  <c r="M163" i="48"/>
  <c r="M141" i="48"/>
  <c r="M130" i="48"/>
  <c r="M107" i="48"/>
  <c r="M73" i="48"/>
  <c r="M41" i="48"/>
  <c r="M20" i="48"/>
  <c r="Q140" i="48"/>
  <c r="N140" i="48"/>
  <c r="P140" i="48"/>
  <c r="Q85" i="48"/>
  <c r="P85" i="48"/>
  <c r="N85" i="48"/>
  <c r="Q84" i="48"/>
  <c r="P84" i="48"/>
  <c r="N84" i="48"/>
  <c r="Q53" i="48"/>
  <c r="P53" i="48"/>
  <c r="N53" i="48"/>
  <c r="Q189" i="48"/>
  <c r="P189" i="48"/>
  <c r="N189" i="48"/>
  <c r="Q119" i="48"/>
  <c r="N119" i="48"/>
  <c r="P119" i="48"/>
  <c r="Q83" i="48"/>
  <c r="P83" i="48"/>
  <c r="N83" i="48"/>
  <c r="Q51" i="48"/>
  <c r="P51" i="48"/>
  <c r="N51" i="48"/>
  <c r="M71" i="48"/>
  <c r="O71" i="48"/>
  <c r="R71" i="48" s="1"/>
  <c r="O193" i="48"/>
  <c r="M183" i="48"/>
  <c r="M150" i="48"/>
  <c r="M129" i="48"/>
  <c r="M93" i="48"/>
  <c r="M51" i="48"/>
  <c r="M29" i="48"/>
  <c r="O40" i="48"/>
  <c r="J60" i="48"/>
  <c r="O87" i="48"/>
  <c r="M87" i="48"/>
  <c r="M79" i="48"/>
  <c r="O79" i="48"/>
  <c r="R79" i="48" s="1"/>
  <c r="O63" i="48"/>
  <c r="R63" i="48" s="1"/>
  <c r="M63" i="48"/>
  <c r="O119" i="48"/>
  <c r="Q188" i="48"/>
  <c r="P188" i="48"/>
  <c r="N188" i="48"/>
  <c r="P117" i="48"/>
  <c r="Q117" i="48"/>
  <c r="N117" i="48"/>
  <c r="Q80" i="48"/>
  <c r="N80" i="48"/>
  <c r="P80" i="48"/>
  <c r="Q46" i="48"/>
  <c r="N46" i="48"/>
  <c r="P46" i="48"/>
  <c r="R62" i="48"/>
  <c r="O78" i="48"/>
  <c r="J94" i="48"/>
  <c r="O144" i="48"/>
  <c r="R156" i="48"/>
  <c r="O200" i="48"/>
  <c r="O192" i="48"/>
  <c r="O168" i="48"/>
  <c r="M203" i="48"/>
  <c r="M192" i="48"/>
  <c r="M171" i="48"/>
  <c r="M160" i="48"/>
  <c r="M138" i="48"/>
  <c r="M128" i="48"/>
  <c r="M81" i="48"/>
  <c r="M70" i="48"/>
  <c r="M49" i="48"/>
  <c r="M39" i="48"/>
  <c r="M28" i="48"/>
  <c r="M17" i="48"/>
  <c r="Q146" i="48"/>
  <c r="N146" i="48"/>
  <c r="P146" i="48"/>
  <c r="Q78" i="48"/>
  <c r="P78" i="48"/>
  <c r="N78" i="48"/>
  <c r="G54" i="48"/>
  <c r="O54" i="48" s="1"/>
  <c r="Q43" i="48"/>
  <c r="P43" i="48"/>
  <c r="N43" i="48"/>
  <c r="M54" i="48"/>
  <c r="O46" i="48"/>
  <c r="M46" i="48"/>
  <c r="O38" i="48"/>
  <c r="M38" i="48"/>
  <c r="O30" i="48"/>
  <c r="M30" i="48"/>
  <c r="O22" i="48"/>
  <c r="R22" i="48" s="1"/>
  <c r="M22" i="48"/>
  <c r="O85" i="48"/>
  <c r="O96" i="48"/>
  <c r="J125" i="48"/>
  <c r="O117" i="48"/>
  <c r="M117" i="48"/>
  <c r="O109" i="48"/>
  <c r="R109" i="48" s="1"/>
  <c r="M109" i="48"/>
  <c r="O101" i="48"/>
  <c r="R101" i="48" s="1"/>
  <c r="M101" i="48"/>
  <c r="O199" i="48"/>
  <c r="M191" i="48"/>
  <c r="M159" i="48"/>
  <c r="M137" i="48"/>
  <c r="M103" i="48"/>
  <c r="M69" i="48"/>
  <c r="M59" i="48"/>
  <c r="M48" i="48"/>
  <c r="M37" i="48"/>
  <c r="M16" i="48"/>
  <c r="Q199" i="48"/>
  <c r="N199" i="48"/>
  <c r="P199" i="48"/>
  <c r="Q181" i="48"/>
  <c r="P181" i="48"/>
  <c r="N181" i="48"/>
  <c r="G151" i="48"/>
  <c r="O151" i="48" s="1"/>
  <c r="Q144" i="48"/>
  <c r="N144" i="48"/>
  <c r="P144" i="48"/>
  <c r="G113" i="48"/>
  <c r="Q112" i="48"/>
  <c r="P112" i="48"/>
  <c r="N112" i="48"/>
  <c r="Q72" i="48"/>
  <c r="N72" i="48"/>
  <c r="P72" i="48"/>
  <c r="Q42" i="48"/>
  <c r="P42" i="48"/>
  <c r="N42" i="48"/>
  <c r="O53" i="48"/>
  <c r="O84" i="48"/>
  <c r="O142" i="48"/>
  <c r="O206" i="48"/>
  <c r="R206" i="48" s="1"/>
  <c r="M206" i="48"/>
  <c r="O198" i="48"/>
  <c r="R198" i="48" s="1"/>
  <c r="M198" i="48"/>
  <c r="M190" i="48"/>
  <c r="O190" i="48"/>
  <c r="M182" i="48"/>
  <c r="O182" i="48"/>
  <c r="R182" i="48" s="1"/>
  <c r="O174" i="48"/>
  <c r="R174" i="48" s="1"/>
  <c r="M174" i="48"/>
  <c r="O166" i="48"/>
  <c r="R166" i="48" s="1"/>
  <c r="M166" i="48"/>
  <c r="M158" i="48"/>
  <c r="O158" i="48"/>
  <c r="R158" i="48" s="1"/>
  <c r="M179" i="48"/>
  <c r="M146" i="48"/>
  <c r="M123" i="48"/>
  <c r="M89" i="48"/>
  <c r="M57" i="48"/>
  <c r="M47" i="48"/>
  <c r="M25" i="48"/>
  <c r="G203" i="48"/>
  <c r="O203" i="48" s="1"/>
  <c r="Q200" i="48"/>
  <c r="N200" i="48"/>
  <c r="P200" i="48"/>
  <c r="P186" i="48"/>
  <c r="Q186" i="48"/>
  <c r="N186" i="48"/>
  <c r="Q114" i="48"/>
  <c r="N114" i="48"/>
  <c r="P114" i="48"/>
  <c r="Q195" i="48"/>
  <c r="N195" i="48"/>
  <c r="P195" i="48"/>
  <c r="Q168" i="48"/>
  <c r="N168" i="48"/>
  <c r="P168" i="48"/>
  <c r="Q142" i="48"/>
  <c r="N142" i="48"/>
  <c r="P142" i="48"/>
  <c r="G41" i="48"/>
  <c r="Q40" i="48"/>
  <c r="P40" i="48"/>
  <c r="N40" i="48"/>
  <c r="R16" i="48"/>
  <c r="O36" i="48"/>
  <c r="O91" i="48"/>
  <c r="R91" i="48" s="1"/>
  <c r="M91" i="48"/>
  <c r="O83" i="48"/>
  <c r="M83" i="48"/>
  <c r="O75" i="48"/>
  <c r="R75" i="48" s="1"/>
  <c r="M75" i="48"/>
  <c r="O67" i="48"/>
  <c r="R67" i="48" s="1"/>
  <c r="M67" i="48"/>
  <c r="O189" i="48"/>
  <c r="O181" i="48"/>
  <c r="M199" i="48"/>
  <c r="M167" i="48"/>
  <c r="M145" i="48"/>
  <c r="M134" i="48"/>
  <c r="M111" i="48"/>
  <c r="M77" i="48"/>
  <c r="M56" i="48"/>
  <c r="M45" i="48"/>
  <c r="M24" i="48"/>
  <c r="M151" i="48"/>
  <c r="M143" i="48"/>
  <c r="M135" i="48"/>
  <c r="O139" i="48"/>
  <c r="R139" i="48" s="1"/>
  <c r="M131" i="48"/>
  <c r="G88" i="48"/>
  <c r="G45" i="48"/>
  <c r="O45" i="48" s="1"/>
  <c r="G147" i="48"/>
  <c r="L211" i="48"/>
  <c r="G115" i="48"/>
  <c r="O115" i="48" s="1"/>
  <c r="R38" i="48" l="1"/>
  <c r="M211" i="48"/>
  <c r="R87" i="48"/>
  <c r="R189" i="48"/>
  <c r="R141" i="48"/>
  <c r="R181" i="48"/>
  <c r="R190" i="48"/>
  <c r="R46" i="48"/>
  <c r="R83" i="48"/>
  <c r="M208" i="48"/>
  <c r="R53" i="48"/>
  <c r="R30" i="48"/>
  <c r="R78" i="48"/>
  <c r="R80" i="48"/>
  <c r="R117" i="48"/>
  <c r="M94" i="48"/>
  <c r="R193" i="48"/>
  <c r="R36" i="48"/>
  <c r="R192" i="48"/>
  <c r="R84" i="48"/>
  <c r="R85" i="48"/>
  <c r="M125" i="48"/>
  <c r="R142" i="48"/>
  <c r="Q151" i="48"/>
  <c r="P151" i="48"/>
  <c r="N151" i="48"/>
  <c r="Q54" i="48"/>
  <c r="P54" i="48"/>
  <c r="N54" i="48"/>
  <c r="R200" i="48"/>
  <c r="R127" i="48"/>
  <c r="Q41" i="48"/>
  <c r="P41" i="48"/>
  <c r="N41" i="48"/>
  <c r="R40" i="48"/>
  <c r="R112" i="48"/>
  <c r="R43" i="48"/>
  <c r="R199" i="48"/>
  <c r="R119" i="48"/>
  <c r="O41" i="48"/>
  <c r="R140" i="48"/>
  <c r="R51" i="48"/>
  <c r="G148" i="48"/>
  <c r="Q147" i="48"/>
  <c r="P147" i="48"/>
  <c r="N147" i="48"/>
  <c r="R144" i="48"/>
  <c r="R72" i="48"/>
  <c r="R42" i="48"/>
  <c r="G120" i="48"/>
  <c r="Q115" i="48"/>
  <c r="N115" i="48"/>
  <c r="P115" i="48"/>
  <c r="G89" i="48"/>
  <c r="Q88" i="48"/>
  <c r="N88" i="48"/>
  <c r="P88" i="48"/>
  <c r="O147" i="48"/>
  <c r="G52" i="48"/>
  <c r="Q45" i="48"/>
  <c r="N45" i="48"/>
  <c r="P45" i="48"/>
  <c r="Q113" i="48"/>
  <c r="P113" i="48"/>
  <c r="N113" i="48"/>
  <c r="R114" i="48"/>
  <c r="G204" i="48"/>
  <c r="Q203" i="48"/>
  <c r="N203" i="48"/>
  <c r="P203" i="48"/>
  <c r="M60" i="48"/>
  <c r="R96" i="48"/>
  <c r="R146" i="48"/>
  <c r="O88" i="48"/>
  <c r="R168" i="48"/>
  <c r="R188" i="48"/>
  <c r="R186" i="48"/>
  <c r="M154" i="48"/>
  <c r="R195" i="48"/>
  <c r="O113" i="48"/>
  <c r="R151" i="48" l="1"/>
  <c r="R45" i="48"/>
  <c r="R203" i="48"/>
  <c r="R115" i="48"/>
  <c r="R54" i="48"/>
  <c r="R147" i="48"/>
  <c r="R88" i="48"/>
  <c r="R41" i="48"/>
  <c r="Q204" i="48"/>
  <c r="Q208" i="48" s="1"/>
  <c r="P204" i="48"/>
  <c r="P208" i="48" s="1"/>
  <c r="N204" i="48"/>
  <c r="N208" i="48" s="1"/>
  <c r="O204" i="48"/>
  <c r="R113" i="48"/>
  <c r="G121" i="48"/>
  <c r="Q120" i="48"/>
  <c r="P120" i="48"/>
  <c r="N120" i="48"/>
  <c r="O120" i="48"/>
  <c r="M212" i="48"/>
  <c r="G149" i="48"/>
  <c r="Q148" i="48"/>
  <c r="P148" i="48"/>
  <c r="N148" i="48"/>
  <c r="O148" i="48"/>
  <c r="G90" i="48"/>
  <c r="Q89" i="48"/>
  <c r="N89" i="48"/>
  <c r="P89" i="48"/>
  <c r="O89" i="48"/>
  <c r="G55" i="48"/>
  <c r="P52" i="48"/>
  <c r="Q52" i="48"/>
  <c r="N52" i="48"/>
  <c r="O52" i="48"/>
  <c r="Q90" i="48" l="1"/>
  <c r="Q94" i="48" s="1"/>
  <c r="N90" i="48"/>
  <c r="N94" i="48" s="1"/>
  <c r="P90" i="48"/>
  <c r="P94" i="48" s="1"/>
  <c r="O90" i="48"/>
  <c r="R52" i="48"/>
  <c r="R120" i="48"/>
  <c r="R148" i="48"/>
  <c r="R204" i="48"/>
  <c r="R208" i="48" s="1"/>
  <c r="O208" i="48"/>
  <c r="R89" i="48"/>
  <c r="Q211" i="48"/>
  <c r="N211" i="48"/>
  <c r="P211" i="48"/>
  <c r="G56" i="48"/>
  <c r="P55" i="48"/>
  <c r="Q55" i="48"/>
  <c r="N55" i="48"/>
  <c r="O55" i="48"/>
  <c r="Q149" i="48"/>
  <c r="Q154" i="48" s="1"/>
  <c r="P149" i="48"/>
  <c r="P154" i="48" s="1"/>
  <c r="N149" i="48"/>
  <c r="N154" i="48" s="1"/>
  <c r="O149" i="48"/>
  <c r="G122" i="48"/>
  <c r="Q121" i="48"/>
  <c r="P121" i="48"/>
  <c r="N121" i="48"/>
  <c r="O121" i="48"/>
  <c r="R149" i="48" l="1"/>
  <c r="R154" i="48" s="1"/>
  <c r="O154" i="48"/>
  <c r="R211" i="48"/>
  <c r="Q122" i="48"/>
  <c r="Q125" i="48" s="1"/>
  <c r="N122" i="48"/>
  <c r="N125" i="48" s="1"/>
  <c r="P122" i="48"/>
  <c r="P125" i="48" s="1"/>
  <c r="O122" i="48"/>
  <c r="O125" i="48" s="1"/>
  <c r="R55" i="48"/>
  <c r="R90" i="48"/>
  <c r="R94" i="48" s="1"/>
  <c r="R121" i="48"/>
  <c r="O94" i="48"/>
  <c r="P56" i="48"/>
  <c r="P60" i="48" s="1"/>
  <c r="Q56" i="48"/>
  <c r="Q60" i="48" s="1"/>
  <c r="N56" i="48"/>
  <c r="N60" i="48" s="1"/>
  <c r="O56" i="48"/>
  <c r="O211" i="48"/>
  <c r="Q212" i="48" l="1"/>
  <c r="P212" i="48"/>
  <c r="N212" i="48"/>
  <c r="R56" i="48"/>
  <c r="R60" i="48" s="1"/>
  <c r="O60" i="48"/>
  <c r="R122" i="48"/>
  <c r="R125" i="48" s="1"/>
  <c r="O212" i="48" l="1"/>
  <c r="R212" i="48"/>
</calcChain>
</file>

<file path=xl/sharedStrings.xml><?xml version="1.0" encoding="utf-8"?>
<sst xmlns="http://schemas.openxmlformats.org/spreadsheetml/2006/main" count="678" uniqueCount="159">
  <si>
    <r>
      <rPr>
        <b/>
        <sz val="10"/>
        <rFont val="Arial"/>
        <family val="2"/>
        <charset val="186"/>
      </rPr>
      <t>3.pielikums</t>
    </r>
    <r>
      <rPr>
        <sz val="10"/>
        <rFont val="Arial"/>
        <family val="2"/>
        <charset val="186"/>
      </rPr>
      <t xml:space="preserve">
iepirkuma procedūras nolikumam
“Ugunsgrēka atklāšanas un trauksmes sistēmas daļēja ierīkošana 
Vestienas ielā 35, Rīgā”
identifikācijas Nr. RS/2023/___</t>
    </r>
  </si>
  <si>
    <t>Objekta nosaukums: 7. autobusu parks</t>
  </si>
  <si>
    <t>Būves nosaukums:  7. autobusu parks</t>
  </si>
  <si>
    <t>Objekta adrese:  Vestienas iela 35, Rīga, LV-1035</t>
  </si>
  <si>
    <t>Darbu daudzumu un izmaksu saraksts</t>
  </si>
  <si>
    <t>Pretendents</t>
  </si>
  <si>
    <t>/nosaukums/</t>
  </si>
  <si>
    <t>Reģistrācijas Nr.</t>
  </si>
  <si>
    <t>N.p.k.</t>
  </si>
  <si>
    <r>
      <t>Darba nosaukums, materiāls, vēlamais ražotājs (var piedāvāt ekvivalentu). Izpildītājam ir jāpierāda, ka ekvivalents atšķirtas nebūtiski, iesniedzot piedāvātā ekvivalenta tehnisko dokumentāciju ar vēlamās preces salīdzinājumu)</t>
    </r>
    <r>
      <rPr>
        <b/>
        <vertAlign val="superscript"/>
        <sz val="10"/>
        <rFont val="Arial"/>
        <family val="2"/>
        <charset val="186"/>
      </rPr>
      <t>1</t>
    </r>
    <r>
      <rPr>
        <b/>
        <sz val="10"/>
        <rFont val="Arial"/>
        <family val="2"/>
        <charset val="186"/>
      </rPr>
      <t>.</t>
    </r>
  </si>
  <si>
    <t>Vienības izmaksas</t>
  </si>
  <si>
    <t>Kopā uz visu apjomu</t>
  </si>
  <si>
    <t>Mērvienība</t>
  </si>
  <si>
    <t>Daudzums</t>
  </si>
  <si>
    <t>Laika norma (c/h)</t>
  </si>
  <si>
    <t>Darba samaksas likme* (Euro/h)</t>
  </si>
  <si>
    <t>Darba alga (Euro)</t>
  </si>
  <si>
    <t>Būvizstrādājumi (Euro)</t>
  </si>
  <si>
    <t>Mehānismi (Euro)</t>
  </si>
  <si>
    <t>Kopā (Euro)</t>
  </si>
  <si>
    <t>Darbietilpība (c/h)</t>
  </si>
  <si>
    <t>Summa (Euro)</t>
  </si>
  <si>
    <t>Ekvivalents (ja piedāvā)</t>
  </si>
  <si>
    <t>Adrešu dūmu detektors</t>
  </si>
  <si>
    <t>4401W</t>
  </si>
  <si>
    <t>Panasonic</t>
  </si>
  <si>
    <t xml:space="preserve">gab. </t>
  </si>
  <si>
    <t>Adrešu detektora pamatne</t>
  </si>
  <si>
    <t>3312FLW</t>
  </si>
  <si>
    <t>Adrešu dūmu detektora iznesamais indikators</t>
  </si>
  <si>
    <t>RI-31</t>
  </si>
  <si>
    <t>Unipos</t>
  </si>
  <si>
    <t>Adrešu siltuma detektors</t>
  </si>
  <si>
    <t>Adrešu siltuma detektora pamatne</t>
  </si>
  <si>
    <t>3312F</t>
  </si>
  <si>
    <t>Adrešu detektora pamatne ar izolatoru</t>
  </si>
  <si>
    <t>4313W</t>
  </si>
  <si>
    <t>Adrešu detektora pamatne ar skaņas signalizatoru</t>
  </si>
  <si>
    <t>Lineārais dūmu detektors (staru detektors) ar vadības bloku</t>
  </si>
  <si>
    <t>5000-101</t>
  </si>
  <si>
    <t>FireRay</t>
  </si>
  <si>
    <t>Lineārais dūmu detektors (staru detektors)</t>
  </si>
  <si>
    <t>5000-002</t>
  </si>
  <si>
    <t>Adrešu manuālā tālvadības iedarbināšanas ierīce ar izolatoru</t>
  </si>
  <si>
    <t>Aizsargstikls</t>
  </si>
  <si>
    <t>Konvencionālais gaismas skaņas signalizators (IP65)</t>
  </si>
  <si>
    <t>PSC-0013</t>
  </si>
  <si>
    <t>Klaxon</t>
  </si>
  <si>
    <t>gab.</t>
  </si>
  <si>
    <t>Konvencionālais skaņas signalizators</t>
  </si>
  <si>
    <t>Termokabeļa kontrollers</t>
  </si>
  <si>
    <t>516.016.154</t>
  </si>
  <si>
    <t>ProReact</t>
  </si>
  <si>
    <r>
      <t>Termokabelis (66</t>
    </r>
    <r>
      <rPr>
        <vertAlign val="superscript"/>
        <sz val="10"/>
        <rFont val="Arial"/>
        <family val="2"/>
        <charset val="186"/>
      </rPr>
      <t>o</t>
    </r>
    <r>
      <rPr>
        <sz val="10"/>
        <rFont val="Arial"/>
        <family val="2"/>
      </rPr>
      <t>C)</t>
    </r>
  </si>
  <si>
    <t>516.016.152</t>
  </si>
  <si>
    <t>m</t>
  </si>
  <si>
    <t>Termokabeļa gala elements ar karbu IP 66</t>
  </si>
  <si>
    <t>516.016.156</t>
  </si>
  <si>
    <t>Standard L Clip / 516.016.221</t>
  </si>
  <si>
    <t xml:space="preserve">Adrešu ieejas/izejas modulis 
</t>
  </si>
  <si>
    <t xml:space="preserve">Adrešu 2 ieejas modulis 
</t>
  </si>
  <si>
    <t xml:space="preserve">Adrešu 2 izejas modulis 
</t>
  </si>
  <si>
    <t>Moduļa korpuss, IP66</t>
  </si>
  <si>
    <t>Barošanas bloks, EN 54-4</t>
  </si>
  <si>
    <t>ZSP100-4.0A-18</t>
  </si>
  <si>
    <t>Merawex</t>
  </si>
  <si>
    <t>Akumulators barošanas blokam ZSP100-4.0A-18</t>
  </si>
  <si>
    <t>12V 18Ah FG21803</t>
  </si>
  <si>
    <t>FIAMM</t>
  </si>
  <si>
    <t>Cilpas paplašinātājs</t>
  </si>
  <si>
    <t>Cilpas barošanas bloks</t>
  </si>
  <si>
    <t>Akumulators cilpas barošanas blokam</t>
  </si>
  <si>
    <t>12V 7.2Ah FG21803</t>
  </si>
  <si>
    <t>Signalizācijas kabelis ekranēts</t>
  </si>
  <si>
    <t>JE-H(St)H FE180/E90 1x2x1+0.8 screened</t>
  </si>
  <si>
    <t>Spēka kabelis barošanas blokam</t>
  </si>
  <si>
    <t xml:space="preserve">(N)HXH-J E30/E60 3x1.5mm </t>
  </si>
  <si>
    <t>Ugunsdroša nozarkarba</t>
  </si>
  <si>
    <t>KSK 100 PO10J</t>
  </si>
  <si>
    <t>KOPOS</t>
  </si>
  <si>
    <t xml:space="preserve">Palīgmateriāli: </t>
  </si>
  <si>
    <t>Detektoru marķējums</t>
  </si>
  <si>
    <t>Dažādi</t>
  </si>
  <si>
    <t>PVC caurules / gofrēta caurule / aizsegs</t>
  </si>
  <si>
    <t>dažādu izmēru</t>
  </si>
  <si>
    <t>EVOL</t>
  </si>
  <si>
    <t>Ārpustelpu gofrēta caurule ar stiepli, UV noturīga</t>
  </si>
  <si>
    <t xml:space="preserve">dažādu izmēru  UV noturīga, 750N </t>
  </si>
  <si>
    <t>PipeLife</t>
  </si>
  <si>
    <t>Skava uguns noturīgā E90</t>
  </si>
  <si>
    <t>6716E_PO</t>
  </si>
  <si>
    <t>Skrūve betonā  ugunsnoturīgā E90 6.3x35mm</t>
  </si>
  <si>
    <t>SB 6.3X35_POGMT</t>
  </si>
  <si>
    <t>Montāžas materiāli (spailes, skrūves, dībeļi, stiprinājumi, skavas, kabeļu savilces utt.)</t>
  </si>
  <si>
    <t>kompl.</t>
  </si>
  <si>
    <t>Pacēlājs, transports</t>
  </si>
  <si>
    <t>Ugunizturīgais starpsienu pildījums atbilstoši normatīvajiem dokumentiem</t>
  </si>
  <si>
    <t>Knauf FPA Acrylic</t>
  </si>
  <si>
    <t>Knauf</t>
  </si>
  <si>
    <t>Kopā</t>
  </si>
  <si>
    <t>01000710039002</t>
  </si>
  <si>
    <t xml:space="preserve">Ugunsgrēka kontroles panelis </t>
  </si>
  <si>
    <t>5000S EBL512 LV</t>
  </si>
  <si>
    <t>Akumulatoru kaste</t>
  </si>
  <si>
    <t>Akumulators (AKB)</t>
  </si>
  <si>
    <t>12V 45Ah FG24204</t>
  </si>
  <si>
    <t>TLON tikla plāte</t>
  </si>
  <si>
    <t xml:space="preserve">Adrešu detektora pamatne </t>
  </si>
  <si>
    <t xml:space="preserve">Zemē guldāms signalizācijas kabelis </t>
  </si>
  <si>
    <t xml:space="preserve">CYKY 2x1,5 </t>
  </si>
  <si>
    <t>NKT</t>
  </si>
  <si>
    <t xml:space="preserve">Spēka  kabelis </t>
  </si>
  <si>
    <t xml:space="preserve">(N)HXH-J E30/E60 3x2.5mm </t>
  </si>
  <si>
    <t>Tikla kabelis</t>
  </si>
  <si>
    <t>4x2x0.63mm Cat5e F/UTP FE180/E30</t>
  </si>
  <si>
    <t>Ārēja melna nozarkārba ar UV aizsardzību, IP66 (tikla kabelim)</t>
  </si>
  <si>
    <t>KSK 100 FA</t>
  </si>
  <si>
    <t>Modulārais savienotājs</t>
  </si>
  <si>
    <t>Cat.6A STP RJ45/RJ45 1:1</t>
  </si>
  <si>
    <t>ASSMANN</t>
  </si>
  <si>
    <t>Gofra zemes darbiem</t>
  </si>
  <si>
    <t>D=50mm 450N 50m sarkana EVOCAB FLEX</t>
  </si>
  <si>
    <t>EVOPIPES</t>
  </si>
  <si>
    <t>Adrešu kombinētais detektors</t>
  </si>
  <si>
    <t>Zemē guldāms datu kabelis</t>
  </si>
  <si>
    <t>4x2x0.56mm Cat6 F/UTP</t>
  </si>
  <si>
    <t>SECNET</t>
  </si>
  <si>
    <t>0100 071 0039 018</t>
  </si>
  <si>
    <t>0100 071 0039 024</t>
  </si>
  <si>
    <t>Adrešu manuālā tālvadības iedarbināšanas ierīce ar izolatoru (IP66)</t>
  </si>
  <si>
    <t xml:space="preserve">Adrešu ieejas/izejas modulis </t>
  </si>
  <si>
    <t>0100 071 0039 012</t>
  </si>
  <si>
    <t xml:space="preserve">Adrešu 2 ieejas modulis </t>
  </si>
  <si>
    <t xml:space="preserve">Adrešu 2 izejas modulis </t>
  </si>
  <si>
    <t>0100 071 0039 025</t>
  </si>
  <si>
    <t>5000 EBL512</t>
  </si>
  <si>
    <t>12V 45Ah</t>
  </si>
  <si>
    <t>Gateway</t>
  </si>
  <si>
    <t>EBL net license</t>
  </si>
  <si>
    <t>Adrešu dūmu detektors EX telpām</t>
  </si>
  <si>
    <t>Adrešu detektora pamatnes aizsargkārba</t>
  </si>
  <si>
    <t>Adrešu detektora backbox EX telpām</t>
  </si>
  <si>
    <t>Termokabeļa stiprinājums</t>
  </si>
  <si>
    <t>Adrešu modulis EX telpām</t>
  </si>
  <si>
    <t>Ārēja melna nozarkārba ar UV aizsardzību, IP66</t>
  </si>
  <si>
    <t>Citi Darbi</t>
  </si>
  <si>
    <t>Izpilddokumentācija sagatavošana (izpildshēmas,  sertifikāti un deklarācijas, kā arī atbilstoši 02.09.2014 Ministru kabineta noteikumiem Nr.529 noteiktie segto darbu akti un ugunsdrošībai nozīmīgas inženiertehniskās sistēmas pieņemšanas akts, u.c. nepieciešamie dokumenti)</t>
  </si>
  <si>
    <t xml:space="preserve">Tiešās izmaksas kopā, bez PVN : </t>
  </si>
  <si>
    <t>Piezīmes:</t>
  </si>
  <si>
    <t>*</t>
  </si>
  <si>
    <t>Kabeļu, ugunizturīgā pildījuma, stiprinājumu, kabeļu aizsega, pacēlāju uzstādīšanas vietas un daudzumu saskaņot ar pasūtītāju montāžas laikā.</t>
  </si>
  <si>
    <t>Pēc saskaņošanas ar Pasūtītāju, norādītos materiālus iespejams aizvietot ar līdzvērtīgiem citu ražotāju materiāliem, kuri atbilst kvalitātes,  tehnisko risinājumu un Latvijā piemērojamo standartu, un normatīvu prasībām.</t>
  </si>
  <si>
    <t xml:space="preserve">Balstoties uz montāžas pieredzi, montāžas organizācijai sniedzot cenu piedāvājumu sistēmas izbūvēšanai, jāparedz arī materiāli un darbi, kuri nav iekļauti šīs projekta sadaļas finanšu izmaksā, bet ir nepiciešami sistēmas pilnvērtīgai funkcionēšanai. Par pilnu sistēmas montāžas detalizāciju atbild būvnieks. </t>
  </si>
  <si>
    <t xml:space="preserve">Paredzēt ugunsdrošības zīmes saskaņā ar LVS 446:2004 "Ugunsdrošībai un civilajai aizsardzībai lietojamās drošības zīmes un signālkrāsojums".                                                                                                                                                                                                                                          </t>
  </si>
  <si>
    <t xml:space="preserve">Nav iekļauta rezerve - montāžas organizācijai, sniedzot cenu piedāvājumu, jāparedz rezerve. </t>
  </si>
  <si>
    <t>1. Var piedāvāt ekvivalentu materiālu, kuru īpašības un parametri nav zemāki (var būt labāki) par tāmē norādītajiem parametriem, kuru var ar RP SIA "Rīgas satiksme" izmantoto PANASONIC sistēmu, norādot precīzus saslēgšanas tehniskos risinājumus, un ievērojot visas normatīvās prasības. Ja piedāvā ekvivalentu, tad jānorāda arī ražotājs un parametri.</t>
  </si>
  <si>
    <t>2. Piedāvājumā ir iekļautas visas izmaksas, kas saistītas ar tāmē norādīto darbu veikšanu, sakopšanu, darbu rezultātā radušos atkritumu savākšanu un nodošanu atkritumu apsaimniekotajam, ierīkojot automātiskās ugunsgrēka atklāšanas un trauksmes sistēmu.</t>
  </si>
  <si>
    <t xml:space="preserve">Vārds, uzvārds: </t>
  </si>
  <si>
    <t>Amats: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</si>
</sst>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 #,##0.00_-;\-&quot;€&quot;\ * #,##0.00_-;_-&quot;€&quot;\ * &quot;-&quot;??_-;_-@_-"/>
    <numFmt numFmtId="43" formatCode="_-* #,##0.00_-;\-* #,##0.00_-;_-* &quot;-&quot;??_-;_-@_-"/>
    <numFmt numFmtId="164" formatCode="_(&quot;$&quot;* #,##0.00_);_(&quot;$&quot;* \(#,##0.00\);_(&quot;$&quot;* &quot;-&quot;??_);_(@_)"/>
    <numFmt numFmtId="165" formatCode="_-&quot;Ls&quot;\ * #,##0.00_-;\-&quot;Ls&quot;\ * #,##0.00_-;_-&quot;Ls&quot;\ * &quot;-&quot;??_-;_-@_-"/>
    <numFmt numFmtId="166" formatCode="_-* #,##0.00_-;\-* #,##0.00_-;_-* \-??_-;_-@_-"/>
    <numFmt numFmtId="167" formatCode="m\o\n\th\ d\,\ yyyy"/>
    <numFmt numFmtId="168" formatCode="#.00"/>
    <numFmt numFmtId="169" formatCode="#."/>
    <numFmt numFmtId="170" formatCode="_-[$€-2]\ * #,##0.00_-;\-[$€-2]\ * #,##0.00_-;_-[$€-2]\ * &quot;-&quot;??_-;_-@_-"/>
    <numFmt numFmtId="171" formatCode="_-* #,##0.00\ &quot;Ls&quot;_-;\-* #,##0.00\ &quot;Ls&quot;_-;_-* &quot;-&quot;??\ &quot;Ls&quot;_-;_-@_-"/>
    <numFmt numFmtId="172" formatCode="_-* #,##0.00\ _L_s_-;\-* #,##0.00\ _L_s_-;_-* \-??\ _L_s_-;_-@_-"/>
    <numFmt numFmtId="173" formatCode="_-* #,##0\$_-;\-* #,##0\$_-;_-* &quot;-$&quot;_-;_-@_-"/>
    <numFmt numFmtId="174" formatCode="_-* #,##0.00\$_-;\-* #,##0.00\$_-;_-* \-??\$_-;_-@_-"/>
    <numFmt numFmtId="175" formatCode="_(* #,##0.00_);_(* \(#,##0.00\);_(* \-??_);_(@_)"/>
    <numFmt numFmtId="176" formatCode="m&quot;ont&quot;h\ d&quot;, &quot;yyyy"/>
    <numFmt numFmtId="177" formatCode="_(* #,##0_);_(* \(#,##0\);_(* \-_);_(@_)"/>
    <numFmt numFmtId="178" formatCode="#,##0.00[$Ls-426];[Red]\-#,##0.00[$Ls-426]"/>
    <numFmt numFmtId="179" formatCode="&quot;See Note  &quot;#"/>
    <numFmt numFmtId="180" formatCode="_(\$* #,##0_);_(\$* \(#,##0\);_(\$* \-_);_(@_)"/>
    <numFmt numFmtId="181" formatCode="_-* #,##0_-;\-* #,##0_-;_-* \-_-;_-@_-"/>
    <numFmt numFmtId="182" formatCode="_-* #,##0.00\ _L_s_-;\-* #,##0.00\ _L_s_-;_-* &quot;-&quot;??\ _L_s_-;_-@_-"/>
    <numFmt numFmtId="183" formatCode="[$€]\ #,##0;[Red]\-[$€]\ #,##0"/>
    <numFmt numFmtId="184" formatCode="[$-809]General"/>
    <numFmt numFmtId="185" formatCode="[$£-809]#,##0.00;[Red]&quot;-&quot;[$£-809]#,##0.00"/>
    <numFmt numFmtId="186" formatCode="_ * #,##0.00_ ;_ * \-#,##0.00_ ;_ * &quot;-&quot;??_ ;_ @_ "/>
    <numFmt numFmtId="187" formatCode="_-* #,##0.00&quot;Ls&quot;_-;\-* #,##0.00&quot;Ls&quot;_-;_-* &quot;-&quot;??&quot;Ls&quot;_-;_-@_-"/>
    <numFmt numFmtId="188" formatCode="_-* #,##0.00_р_._-;\-* #,##0.00_р_._-;_-* &quot;-&quot;??_р_._-;_-@_-"/>
    <numFmt numFmtId="189" formatCode="_([$€-2]\ * #,##0.00_);_([$€-2]\ * \(#,##0.00\);_([$€-2]\ * &quot;-&quot;??_);_(@_)"/>
  </numFmts>
  <fonts count="140">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Helv"/>
      <family val="2"/>
    </font>
    <font>
      <sz val="1"/>
      <color indexed="8"/>
      <name val="Courier"/>
      <family val="1"/>
      <charset val="186"/>
    </font>
    <font>
      <b/>
      <sz val="1"/>
      <color indexed="8"/>
      <name val="Courier"/>
      <family val="1"/>
      <charset val="186"/>
    </font>
    <font>
      <sz val="10"/>
      <name val="Helv"/>
    </font>
    <font>
      <sz val="11"/>
      <color indexed="8"/>
      <name val="Calibri"/>
      <family val="2"/>
      <charset val="204"/>
    </font>
    <font>
      <sz val="11"/>
      <color indexed="8"/>
      <name val="Calibri"/>
      <family val="2"/>
      <charset val="186"/>
    </font>
    <font>
      <sz val="10"/>
      <color indexed="8"/>
      <name val="Times New Roman"/>
      <family val="1"/>
      <charset val="204"/>
    </font>
    <font>
      <sz val="10"/>
      <color indexed="64"/>
      <name val="Arial"/>
      <family val="2"/>
      <charset val="186"/>
    </font>
    <font>
      <sz val="10"/>
      <name val="Arial"/>
      <family val="2"/>
      <charset val="204"/>
    </font>
    <font>
      <sz val="11"/>
      <color theme="1"/>
      <name val="Calibri"/>
      <family val="2"/>
      <charset val="186"/>
      <scheme val="minor"/>
    </font>
    <font>
      <sz val="11"/>
      <color theme="1"/>
      <name val="Calibri"/>
      <family val="2"/>
      <scheme val="minor"/>
    </font>
    <font>
      <sz val="11"/>
      <color rgb="FF006100"/>
      <name val="Calibri"/>
      <family val="2"/>
      <charset val="186"/>
      <scheme val="minor"/>
    </font>
    <font>
      <sz val="11"/>
      <color rgb="FF9C0006"/>
      <name val="Calibri"/>
      <family val="2"/>
      <charset val="186"/>
      <scheme val="minor"/>
    </font>
    <font>
      <sz val="11"/>
      <color theme="0"/>
      <name val="Calibri"/>
      <family val="2"/>
      <charset val="186"/>
      <scheme val="minor"/>
    </font>
    <font>
      <sz val="10"/>
      <color theme="1"/>
      <name val="Arial"/>
      <family val="2"/>
      <charset val="186"/>
    </font>
    <font>
      <sz val="10"/>
      <name val="Arial"/>
      <family val="2"/>
    </font>
    <font>
      <sz val="10"/>
      <name val="MS Sans Serif"/>
      <family val="2"/>
      <charset val="204"/>
    </font>
    <font>
      <sz val="8"/>
      <name val="Arial"/>
      <family val="2"/>
      <charset val="186"/>
    </font>
    <font>
      <b/>
      <sz val="10"/>
      <name val="Arial"/>
      <family val="2"/>
      <charset val="186"/>
    </font>
    <font>
      <sz val="11"/>
      <color indexed="9"/>
      <name val="Calibri"/>
      <family val="2"/>
      <charset val="186"/>
    </font>
    <font>
      <b/>
      <sz val="11"/>
      <color indexed="52"/>
      <name val="Calibri"/>
      <family val="2"/>
      <charset val="186"/>
    </font>
    <font>
      <sz val="11"/>
      <color indexed="10"/>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7"/>
      <name val="Calibri"/>
      <family val="2"/>
      <charset val="186"/>
    </font>
    <font>
      <sz val="11"/>
      <color indexed="60"/>
      <name val="Calibri"/>
      <family val="2"/>
      <charset val="186"/>
    </font>
    <font>
      <b/>
      <sz val="18"/>
      <color indexed="56"/>
      <name val="Cambria"/>
      <family val="2"/>
      <charset val="186"/>
    </font>
    <font>
      <sz val="10"/>
      <color theme="1"/>
      <name val="Times New Roman"/>
      <family val="2"/>
      <charset val="186"/>
    </font>
    <font>
      <i/>
      <sz val="11"/>
      <color indexed="23"/>
      <name val="Calibri"/>
      <family val="2"/>
      <charset val="186"/>
    </font>
    <font>
      <b/>
      <sz val="11"/>
      <color indexed="9"/>
      <name val="Calibri"/>
      <family val="2"/>
      <charset val="186"/>
    </font>
    <font>
      <sz val="11"/>
      <color indexed="52"/>
      <name val="Calibri"/>
      <family val="2"/>
      <charset val="186"/>
    </font>
    <font>
      <sz val="11"/>
      <color indexed="20"/>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name val="BaltOptima"/>
      <charset val="204"/>
    </font>
    <font>
      <sz val="11"/>
      <color indexed="8"/>
      <name val="Calibri"/>
      <family val="2"/>
    </font>
    <font>
      <sz val="1"/>
      <color indexed="8"/>
      <name val="Courier New"/>
      <family val="1"/>
      <charset val="186"/>
    </font>
    <font>
      <sz val="10"/>
      <name val="Baltica"/>
      <charset val="186"/>
    </font>
    <font>
      <b/>
      <i/>
      <sz val="16"/>
      <color indexed="8"/>
      <name val="Arial"/>
      <family val="2"/>
      <charset val="204"/>
    </font>
    <font>
      <b/>
      <sz val="1"/>
      <color indexed="8"/>
      <name val="Courier New"/>
      <family val="1"/>
      <charset val="186"/>
    </font>
    <font>
      <b/>
      <sz val="18"/>
      <name val="ITCCenturyBookT"/>
      <charset val="186"/>
    </font>
    <font>
      <b/>
      <sz val="14"/>
      <name val="ITCCenturyBookT"/>
      <charset val="186"/>
    </font>
    <font>
      <sz val="14"/>
      <name val="ITCCenturyBookT"/>
      <charset val="186"/>
    </font>
    <font>
      <sz val="10"/>
      <name val="Arial Cyr"/>
      <family val="2"/>
      <charset val="204"/>
    </font>
    <font>
      <sz val="10"/>
      <name val="Courier New"/>
      <family val="3"/>
      <charset val="186"/>
    </font>
    <font>
      <sz val="10"/>
      <name val="MS Sans Serif"/>
      <family val="2"/>
    </font>
    <font>
      <sz val="9"/>
      <name val="TextBook"/>
      <charset val="186"/>
    </font>
    <font>
      <b/>
      <i/>
      <u/>
      <sz val="11"/>
      <color indexed="8"/>
      <name val="Arial"/>
      <family val="2"/>
      <charset val="204"/>
    </font>
    <font>
      <sz val="11"/>
      <color indexed="8"/>
      <name val="Arial"/>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8"/>
      <name val="Verdana"/>
      <family val="2"/>
      <charset val="186"/>
    </font>
    <font>
      <sz val="11"/>
      <color indexed="9"/>
      <name val="Verdana"/>
      <family val="2"/>
      <charset val="186"/>
    </font>
    <font>
      <sz val="11"/>
      <color theme="0"/>
      <name val="Calibri"/>
      <family val="2"/>
      <scheme val="minor"/>
    </font>
    <font>
      <sz val="11"/>
      <color indexed="20"/>
      <name val="Verdana"/>
      <family val="2"/>
      <charset val="186"/>
    </font>
    <font>
      <b/>
      <sz val="11"/>
      <color indexed="10"/>
      <name val="Calibri"/>
      <family val="2"/>
      <charset val="186"/>
    </font>
    <font>
      <b/>
      <sz val="11"/>
      <color indexed="52"/>
      <name val="Verdana"/>
      <family val="2"/>
      <charset val="186"/>
    </font>
    <font>
      <b/>
      <sz val="11"/>
      <color indexed="9"/>
      <name val="Verdana"/>
      <family val="2"/>
      <charset val="186"/>
    </font>
    <font>
      <sz val="10"/>
      <name val="MS Sans Serif"/>
      <family val="2"/>
      <charset val="186"/>
    </font>
    <font>
      <sz val="10"/>
      <name val="Courier"/>
      <family val="3"/>
      <charset val="186"/>
    </font>
    <font>
      <i/>
      <sz val="11"/>
      <color indexed="23"/>
      <name val="Verdana"/>
      <family val="2"/>
      <charset val="186"/>
    </font>
    <font>
      <sz val="11"/>
      <color indexed="17"/>
      <name val="Verdana"/>
      <family val="2"/>
      <charset val="186"/>
    </font>
    <font>
      <sz val="11"/>
      <color rgb="FF006100"/>
      <name val="Calibri"/>
      <family val="2"/>
      <scheme val="minor"/>
    </font>
    <font>
      <b/>
      <sz val="15"/>
      <color indexed="56"/>
      <name val="Verdana"/>
      <family val="2"/>
      <charset val="186"/>
    </font>
    <font>
      <b/>
      <sz val="13"/>
      <color indexed="56"/>
      <name val="Verdana"/>
      <family val="2"/>
      <charset val="186"/>
    </font>
    <font>
      <b/>
      <sz val="11"/>
      <color indexed="56"/>
      <name val="Verdana"/>
      <family val="2"/>
      <charset val="186"/>
    </font>
    <font>
      <sz val="11"/>
      <color indexed="62"/>
      <name val="Verdana"/>
      <family val="2"/>
      <charset val="186"/>
    </font>
    <font>
      <sz val="11"/>
      <color indexed="52"/>
      <name val="Verdana"/>
      <family val="2"/>
      <charset val="186"/>
    </font>
    <font>
      <sz val="11"/>
      <color indexed="19"/>
      <name val="Calibri"/>
      <family val="2"/>
      <charset val="186"/>
    </font>
    <font>
      <sz val="11"/>
      <color indexed="60"/>
      <name val="Verdana"/>
      <family val="2"/>
      <charset val="186"/>
    </font>
    <font>
      <sz val="11"/>
      <color theme="1"/>
      <name val="Calibri"/>
      <family val="2"/>
      <charset val="204"/>
      <scheme val="minor"/>
    </font>
    <font>
      <sz val="10"/>
      <color indexed="8"/>
      <name val="Arial"/>
      <family val="2"/>
      <charset val="186"/>
    </font>
    <font>
      <sz val="10"/>
      <color indexed="8"/>
      <name val="MS Sans Serif"/>
      <family val="2"/>
      <charset val="204"/>
    </font>
    <font>
      <sz val="10"/>
      <name val="Arial Cyr"/>
      <charset val="204"/>
    </font>
    <font>
      <sz val="10"/>
      <name val="Arial"/>
      <family val="2"/>
      <charset val="238"/>
    </font>
    <font>
      <sz val="9.75"/>
      <name val="Arial"/>
      <family val="2"/>
      <charset val="186"/>
    </font>
    <font>
      <b/>
      <sz val="11"/>
      <color indexed="63"/>
      <name val="Verdana"/>
      <family val="2"/>
      <charset val="186"/>
    </font>
    <font>
      <sz val="10"/>
      <color indexed="64"/>
      <name val="Arial"/>
      <family val="2"/>
    </font>
    <font>
      <sz val="10"/>
      <name val="Helv"/>
      <charset val="204"/>
    </font>
    <font>
      <b/>
      <sz val="18"/>
      <color indexed="62"/>
      <name val="Cambria"/>
      <family val="2"/>
      <charset val="186"/>
    </font>
    <font>
      <b/>
      <sz val="11"/>
      <color indexed="8"/>
      <name val="Verdana"/>
      <family val="2"/>
      <charset val="186"/>
    </font>
    <font>
      <sz val="11"/>
      <color indexed="10"/>
      <name val="Verdana"/>
      <family val="2"/>
      <charset val="186"/>
    </font>
    <font>
      <u/>
      <sz val="11"/>
      <color theme="10"/>
      <name val="Calibri"/>
      <family val="2"/>
      <charset val="186"/>
      <scheme val="minor"/>
    </font>
    <font>
      <sz val="12"/>
      <name val="宋体"/>
      <family val="3"/>
      <charset val="134"/>
    </font>
    <font>
      <sz val="10"/>
      <color theme="1"/>
      <name val="Arial Narrow"/>
      <family val="2"/>
    </font>
    <font>
      <sz val="10"/>
      <name val="Arial"/>
      <family val="2"/>
      <charset val="204"/>
    </font>
    <font>
      <sz val="10"/>
      <name val="Arial"/>
      <family val="2"/>
      <charset val="204"/>
    </font>
    <font>
      <sz val="11"/>
      <color theme="1"/>
      <name val="Arial"/>
      <family val="2"/>
      <charset val="204"/>
    </font>
    <font>
      <sz val="11"/>
      <color rgb="FFFFFFFF"/>
      <name val="Arial"/>
      <family val="2"/>
      <charset val="204"/>
    </font>
    <font>
      <sz val="11"/>
      <color rgb="FF000000"/>
      <name val="Calibri"/>
      <family val="2"/>
      <charset val="204"/>
    </font>
    <font>
      <b/>
      <i/>
      <sz val="16"/>
      <color theme="1"/>
      <name val="Arial"/>
      <family val="2"/>
      <charset val="204"/>
    </font>
    <font>
      <sz val="10"/>
      <color rgb="FF000000"/>
      <name val="Arial"/>
      <family val="2"/>
      <charset val="204"/>
    </font>
    <font>
      <b/>
      <i/>
      <u/>
      <sz val="11"/>
      <color theme="1"/>
      <name val="Arial"/>
      <family val="2"/>
      <charset val="204"/>
    </font>
    <font>
      <sz val="10"/>
      <name val="Arial"/>
      <family val="2"/>
      <charset val="186"/>
    </font>
    <font>
      <sz val="11"/>
      <color indexed="8"/>
      <name val="Calibri"/>
      <family val="2"/>
      <charset val="186"/>
    </font>
    <font>
      <sz val="12"/>
      <name val="宋体"/>
      <charset val="134"/>
    </font>
    <font>
      <sz val="11"/>
      <color theme="1"/>
      <name val="Calibri"/>
      <family val="2"/>
      <charset val="134"/>
      <scheme val="minor"/>
    </font>
    <font>
      <sz val="11"/>
      <color theme="1"/>
      <name val="Calibri"/>
      <family val="3"/>
      <charset val="134"/>
      <scheme val="minor"/>
    </font>
    <font>
      <sz val="11"/>
      <color indexed="8"/>
      <name val="宋体"/>
      <family val="3"/>
      <charset val="134"/>
    </font>
    <font>
      <sz val="10"/>
      <color theme="1"/>
      <name val="Arial Narrow"/>
      <family val="2"/>
      <charset val="134"/>
    </font>
    <font>
      <sz val="10"/>
      <color indexed="8"/>
      <name val="Arial Narrow"/>
      <family val="2"/>
    </font>
    <font>
      <sz val="10"/>
      <name val="Arial"/>
      <family val="2"/>
      <charset val="186"/>
    </font>
    <font>
      <sz val="12"/>
      <name val="Courier New"/>
      <family val="3"/>
      <charset val="186"/>
    </font>
    <font>
      <sz val="10"/>
      <name val="Tahoma"/>
      <family val="2"/>
      <charset val="186"/>
    </font>
    <font>
      <sz val="12"/>
      <color indexed="17"/>
      <name val="Times New Roman"/>
      <family val="2"/>
      <charset val="186"/>
    </font>
    <font>
      <sz val="12"/>
      <name val="Courier New"/>
      <family val="1"/>
      <charset val="186"/>
    </font>
    <font>
      <sz val="9"/>
      <color indexed="8"/>
      <name val="Calibri"/>
      <family val="2"/>
      <charset val="186"/>
    </font>
    <font>
      <sz val="9"/>
      <name val="Arial"/>
      <family val="2"/>
      <charset val="186"/>
    </font>
    <font>
      <b/>
      <i/>
      <sz val="10"/>
      <name val="Arial"/>
      <family val="2"/>
      <charset val="186"/>
    </font>
    <font>
      <sz val="11"/>
      <name val="Arial"/>
      <family val="2"/>
      <charset val="186"/>
    </font>
    <font>
      <b/>
      <sz val="10"/>
      <color indexed="8"/>
      <name val="Arial"/>
      <family val="2"/>
      <charset val="186"/>
    </font>
    <font>
      <b/>
      <sz val="12"/>
      <name val="Arial"/>
      <family val="2"/>
      <charset val="186"/>
    </font>
    <font>
      <vertAlign val="superscript"/>
      <sz val="10"/>
      <name val="Arial"/>
      <family val="2"/>
      <charset val="186"/>
    </font>
    <font>
      <b/>
      <sz val="10"/>
      <name val="Arial"/>
      <family val="2"/>
      <charset val="204"/>
    </font>
    <font>
      <b/>
      <i/>
      <sz val="10"/>
      <name val="Calibri"/>
      <family val="2"/>
      <charset val="186"/>
      <scheme val="minor"/>
    </font>
    <font>
      <sz val="11"/>
      <name val="Calibri"/>
      <family val="2"/>
      <charset val="204"/>
    </font>
    <font>
      <sz val="11.5"/>
      <color rgb="FF000000"/>
      <name val="Times New Roman"/>
      <family val="1"/>
      <charset val="186"/>
    </font>
    <font>
      <b/>
      <i/>
      <sz val="11"/>
      <color theme="1"/>
      <name val="Times New Roman"/>
      <family val="1"/>
      <charset val="186"/>
    </font>
    <font>
      <i/>
      <sz val="10"/>
      <color theme="1"/>
      <name val="Times New Roman"/>
      <family val="1"/>
      <charset val="186"/>
    </font>
    <font>
      <sz val="11"/>
      <color theme="1"/>
      <name val="Times New Roman"/>
      <family val="1"/>
      <charset val="186"/>
    </font>
    <font>
      <b/>
      <sz val="9"/>
      <name val="Arial"/>
      <family val="2"/>
      <charset val="186"/>
    </font>
    <font>
      <b/>
      <sz val="14"/>
      <name val="Arial"/>
      <family val="2"/>
      <charset val="186"/>
    </font>
    <font>
      <b/>
      <sz val="9"/>
      <color theme="1"/>
      <name val="Times New Roman"/>
      <family val="1"/>
      <charset val="186"/>
    </font>
    <font>
      <b/>
      <vertAlign val="superscript"/>
      <sz val="10"/>
      <name val="Arial"/>
      <family val="2"/>
      <charset val="186"/>
    </font>
  </fonts>
  <fills count="74">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55"/>
        <bgColor indexed="23"/>
      </patternFill>
    </fill>
    <fill>
      <patternFill patternType="solid">
        <fgColor indexed="26"/>
        <bgColor indexed="9"/>
      </patternFill>
    </fill>
    <fill>
      <patternFill patternType="solid">
        <fgColor indexed="10"/>
        <bgColor indexed="25"/>
      </patternFill>
    </fill>
    <fill>
      <patternFill patternType="solid">
        <fgColor indexed="31"/>
        <bgColor indexed="41"/>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9"/>
        <bgColor indexed="26"/>
      </patternFill>
    </fill>
    <fill>
      <patternFill patternType="solid">
        <fgColor indexed="22"/>
        <bgColor indexed="24"/>
      </patternFill>
    </fill>
    <fill>
      <patternFill patternType="solid">
        <fgColor indexed="53"/>
        <bgColor indexed="25"/>
      </patternFill>
    </fill>
    <fill>
      <patternFill patternType="solid">
        <fgColor indexed="24"/>
        <bgColor indexed="22"/>
      </patternFill>
    </fill>
    <fill>
      <patternFill patternType="solid">
        <fgColor indexed="41"/>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44"/>
        <bgColor indexed="2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rgb="FFFFEB9C"/>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8"/>
      </top>
      <bottom style="thin">
        <color indexed="22"/>
      </bottom>
      <diagonal/>
    </border>
    <border>
      <left/>
      <right/>
      <top style="thin">
        <color indexed="22"/>
      </top>
      <bottom/>
      <diagonal/>
    </border>
    <border>
      <left/>
      <right/>
      <top/>
      <bottom style="thick">
        <color indexed="49"/>
      </bottom>
      <diagonal/>
    </border>
    <border>
      <left/>
      <right/>
      <top/>
      <bottom style="medium">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616">
    <xf numFmtId="0" fontId="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13" fillId="0" borderId="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171" fontId="21" fillId="0" borderId="0" applyFont="0" applyFill="0" applyBorder="0" applyAlignment="0" applyProtection="0"/>
    <xf numFmtId="167" fontId="14" fillId="0" borderId="0">
      <protection locked="0"/>
    </xf>
    <xf numFmtId="0" fontId="17" fillId="0" borderId="0"/>
    <xf numFmtId="168" fontId="14" fillId="0" borderId="0">
      <protection locked="0"/>
    </xf>
    <xf numFmtId="169" fontId="15" fillId="0" borderId="0">
      <protection locked="0"/>
    </xf>
    <xf numFmtId="169" fontId="15" fillId="0" borderId="0">
      <protection locked="0"/>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3" fillId="0" borderId="0"/>
    <xf numFmtId="0" fontId="23" fillId="0" borderId="0"/>
    <xf numFmtId="0" fontId="22" fillId="0" borderId="0"/>
    <xf numFmtId="0" fontId="22" fillId="0" borderId="0"/>
    <xf numFmtId="0" fontId="22" fillId="0" borderId="0"/>
    <xf numFmtId="0" fontId="22" fillId="0" borderId="0"/>
    <xf numFmtId="0" fontId="21" fillId="0" borderId="0"/>
    <xf numFmtId="0" fontId="2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0" fillId="0" borderId="0"/>
    <xf numFmtId="0" fontId="22" fillId="0" borderId="0"/>
    <xf numFmtId="0" fontId="22" fillId="0" borderId="0"/>
    <xf numFmtId="0" fontId="12" fillId="0" borderId="0"/>
    <xf numFmtId="0" fontId="22" fillId="0" borderId="0"/>
    <xf numFmtId="0" fontId="22" fillId="0" borderId="0"/>
    <xf numFmtId="0" fontId="22" fillId="0" borderId="0"/>
    <xf numFmtId="0" fontId="16" fillId="0" borderId="0"/>
    <xf numFmtId="0" fontId="21" fillId="0" borderId="0"/>
    <xf numFmtId="0" fontId="13" fillId="0" borderId="0"/>
    <xf numFmtId="0" fontId="21" fillId="0" borderId="0"/>
    <xf numFmtId="0" fontId="20" fillId="0" borderId="0"/>
    <xf numFmtId="0" fontId="20" fillId="0" borderId="0"/>
    <xf numFmtId="0" fontId="20" fillId="0" borderId="0"/>
    <xf numFmtId="0" fontId="20" fillId="0" borderId="0"/>
    <xf numFmtId="43" fontId="12" fillId="0" borderId="0" applyFont="0" applyFill="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3" fillId="24" borderId="3" applyNumberFormat="0" applyAlignment="0" applyProtection="0"/>
    <xf numFmtId="0" fontId="34" fillId="0" borderId="0" applyNumberFormat="0" applyFill="0" applyBorder="0" applyAlignment="0" applyProtection="0"/>
    <xf numFmtId="172" fontId="12" fillId="0" borderId="0" applyFill="0" applyBorder="0" applyAlignment="0" applyProtection="0"/>
    <xf numFmtId="0" fontId="18" fillId="0" borderId="0"/>
    <xf numFmtId="0" fontId="35" fillId="15" borderId="3" applyNumberFormat="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8" borderId="0" applyNumberFormat="0" applyBorder="0" applyAlignment="0" applyProtection="0"/>
    <xf numFmtId="0" fontId="36" fillId="24" borderId="4" applyNumberFormat="0" applyAlignment="0" applyProtection="0"/>
    <xf numFmtId="172" fontId="21" fillId="0" borderId="0" applyFill="0" applyBorder="0" applyAlignment="0" applyProtection="0"/>
    <xf numFmtId="0" fontId="37" fillId="0" borderId="5" applyNumberFormat="0" applyFill="0" applyAlignment="0" applyProtection="0"/>
    <xf numFmtId="0" fontId="38" fillId="12" borderId="0" applyNumberFormat="0" applyBorder="0" applyAlignment="0" applyProtection="0"/>
    <xf numFmtId="0" fontId="39" fillId="29" borderId="0" applyNumberFormat="0" applyBorder="0" applyAlignment="0" applyProtection="0"/>
    <xf numFmtId="0" fontId="21" fillId="0" borderId="0"/>
    <xf numFmtId="0" fontId="40" fillId="0" borderId="0" applyNumberFormat="0" applyFill="0" applyBorder="0" applyAlignment="0" applyProtection="0"/>
    <xf numFmtId="0" fontId="12" fillId="0" borderId="0"/>
    <xf numFmtId="0" fontId="41" fillId="0" borderId="0"/>
    <xf numFmtId="0" fontId="21" fillId="0" borderId="0"/>
    <xf numFmtId="0" fontId="42" fillId="0" borderId="0" applyNumberFormat="0" applyFill="0" applyBorder="0" applyAlignment="0" applyProtection="0"/>
    <xf numFmtId="0" fontId="43" fillId="30" borderId="6" applyNumberFormat="0" applyAlignment="0" applyProtection="0"/>
    <xf numFmtId="0" fontId="12" fillId="31" borderId="7" applyNumberFormat="0" applyAlignment="0" applyProtection="0"/>
    <xf numFmtId="0" fontId="44" fillId="0" borderId="8" applyNumberFormat="0" applyFill="0" applyAlignment="0" applyProtection="0"/>
    <xf numFmtId="0" fontId="45" fillId="11" borderId="0" applyNumberFormat="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32" fillId="25" borderId="0" applyNumberFormat="0" applyBorder="0" applyProtection="0">
      <alignment vertical="center" wrapText="1"/>
    </xf>
    <xf numFmtId="0" fontId="32" fillId="25" borderId="0" applyNumberFormat="0" applyBorder="0" applyAlignment="0" applyProtection="0"/>
    <xf numFmtId="0" fontId="32" fillId="32" borderId="0" applyNumberFormat="0" applyBorder="0" applyProtection="0">
      <alignment vertical="center" wrapText="1"/>
    </xf>
    <xf numFmtId="0" fontId="32" fillId="32" borderId="0" applyNumberFormat="0" applyBorder="0" applyAlignment="0" applyProtection="0"/>
    <xf numFmtId="0" fontId="32" fillId="26" borderId="0" applyNumberFormat="0" applyBorder="0" applyProtection="0">
      <alignment vertical="center" wrapText="1"/>
    </xf>
    <xf numFmtId="0" fontId="18" fillId="33" borderId="0" applyNumberFormat="0" applyBorder="0" applyProtection="0">
      <alignment vertical="center" wrapText="1"/>
    </xf>
    <xf numFmtId="0" fontId="18" fillId="11" borderId="0" applyNumberFormat="0" applyBorder="0" applyProtection="0">
      <alignment vertical="center" wrapText="1"/>
    </xf>
    <xf numFmtId="0" fontId="18" fillId="12" borderId="0" applyNumberFormat="0" applyBorder="0" applyProtection="0">
      <alignment vertical="center" wrapText="1"/>
    </xf>
    <xf numFmtId="0" fontId="18" fillId="34" borderId="0" applyNumberFormat="0" applyBorder="0" applyProtection="0">
      <alignment vertical="center" wrapText="1"/>
    </xf>
    <xf numFmtId="0" fontId="18" fillId="35" borderId="0" applyNumberFormat="0" applyBorder="0" applyProtection="0">
      <alignment vertical="center" wrapText="1"/>
    </xf>
    <xf numFmtId="0" fontId="18" fillId="36" borderId="0" applyNumberFormat="0" applyBorder="0" applyProtection="0">
      <alignment vertical="center" wrapText="1"/>
    </xf>
    <xf numFmtId="0" fontId="18" fillId="37" borderId="0" applyNumberFormat="0" applyBorder="0" applyAlignment="0" applyProtection="0"/>
    <xf numFmtId="0" fontId="18" fillId="33" borderId="0" applyNumberFormat="0" applyBorder="0" applyAlignment="0" applyProtection="0"/>
    <xf numFmtId="0" fontId="18" fillId="36" borderId="0" applyNumberFormat="0" applyBorder="0" applyAlignment="0" applyProtection="0"/>
    <xf numFmtId="0" fontId="18" fillId="11" borderId="0" applyNumberFormat="0" applyBorder="0" applyAlignment="0" applyProtection="0"/>
    <xf numFmtId="0" fontId="18" fillId="31" borderId="0" applyNumberFormat="0" applyBorder="0" applyAlignment="0" applyProtection="0"/>
    <xf numFmtId="0" fontId="18" fillId="12"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32" fillId="27" borderId="0" applyNumberFormat="0" applyBorder="0" applyProtection="0">
      <alignment vertical="center" wrapText="1"/>
    </xf>
    <xf numFmtId="0" fontId="32" fillId="27" borderId="0" applyNumberFormat="0" applyBorder="0" applyAlignment="0" applyProtection="0"/>
    <xf numFmtId="0" fontId="32" fillId="21" borderId="0" applyNumberFormat="0" applyBorder="0" applyProtection="0">
      <alignment vertical="center" wrapText="1"/>
    </xf>
    <xf numFmtId="0" fontId="32" fillId="21" borderId="0" applyNumberFormat="0" applyBorder="0" applyAlignment="0" applyProtection="0"/>
    <xf numFmtId="0" fontId="18" fillId="16" borderId="0" applyNumberFormat="0" applyBorder="0" applyProtection="0">
      <alignment vertical="center" wrapText="1"/>
    </xf>
    <xf numFmtId="0" fontId="18" fillId="17" borderId="0" applyNumberFormat="0" applyBorder="0" applyProtection="0">
      <alignment vertical="center" wrapText="1"/>
    </xf>
    <xf numFmtId="0" fontId="18" fillId="18" borderId="0" applyNumberFormat="0" applyBorder="0" applyProtection="0">
      <alignment vertical="center" wrapText="1"/>
    </xf>
    <xf numFmtId="0" fontId="18" fillId="34" borderId="0" applyNumberFormat="0" applyBorder="0" applyProtection="0">
      <alignment vertical="center" wrapText="1"/>
    </xf>
    <xf numFmtId="0" fontId="18" fillId="16" borderId="0" applyNumberFormat="0" applyBorder="0" applyProtection="0">
      <alignment vertical="center" wrapText="1"/>
    </xf>
    <xf numFmtId="0" fontId="18" fillId="19" borderId="0" applyNumberFormat="0" applyBorder="0" applyProtection="0">
      <alignment vertical="center" wrapText="1"/>
    </xf>
    <xf numFmtId="0" fontId="18" fillId="38"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18" borderId="0" applyNumberFormat="0" applyBorder="0" applyAlignment="0" applyProtection="0"/>
    <xf numFmtId="0" fontId="18" fillId="38" borderId="0" applyNumberFormat="0" applyBorder="0" applyAlignment="0" applyProtection="0"/>
    <xf numFmtId="0" fontId="18" fillId="34" borderId="0" applyNumberFormat="0" applyBorder="0" applyAlignment="0" applyProtection="0"/>
    <xf numFmtId="0" fontId="18" fillId="16" borderId="0" applyNumberFormat="0" applyBorder="0" applyAlignment="0" applyProtection="0"/>
    <xf numFmtId="0" fontId="18" fillId="36" borderId="0" applyNumberFormat="0" applyBorder="0" applyAlignment="0" applyProtection="0"/>
    <xf numFmtId="0" fontId="18" fillId="19" borderId="0" applyNumberFormat="0" applyBorder="0" applyAlignment="0" applyProtection="0"/>
    <xf numFmtId="0" fontId="32" fillId="22" borderId="0" applyNumberFormat="0" applyBorder="0" applyProtection="0">
      <alignment vertical="center" wrapText="1"/>
    </xf>
    <xf numFmtId="0" fontId="32" fillId="22" borderId="0" applyNumberFormat="0" applyBorder="0" applyAlignment="0" applyProtection="0"/>
    <xf numFmtId="0" fontId="32" fillId="39" borderId="0" applyNumberFormat="0" applyBorder="0" applyProtection="0">
      <alignment vertical="center" wrapText="1"/>
    </xf>
    <xf numFmtId="0" fontId="32" fillId="39" borderId="0" applyNumberFormat="0" applyBorder="0" applyAlignment="0" applyProtection="0"/>
    <xf numFmtId="0" fontId="32" fillId="28" borderId="0" applyNumberFormat="0" applyBorder="0" applyProtection="0">
      <alignment vertical="center" wrapText="1"/>
    </xf>
    <xf numFmtId="0" fontId="32" fillId="20" borderId="0" applyNumberFormat="0" applyBorder="0" applyProtection="0">
      <alignment vertical="center" wrapText="1"/>
    </xf>
    <xf numFmtId="0" fontId="32" fillId="17" borderId="0" applyNumberFormat="0" applyBorder="0" applyProtection="0">
      <alignment vertical="center" wrapText="1"/>
    </xf>
    <xf numFmtId="0" fontId="32" fillId="18" borderId="0" applyNumberFormat="0" applyBorder="0" applyProtection="0">
      <alignment vertical="center" wrapText="1"/>
    </xf>
    <xf numFmtId="0" fontId="32" fillId="21" borderId="0" applyNumberFormat="0" applyBorder="0" applyProtection="0">
      <alignment vertical="center" wrapText="1"/>
    </xf>
    <xf numFmtId="0" fontId="32" fillId="22" borderId="0" applyNumberFormat="0" applyBorder="0" applyProtection="0">
      <alignment vertical="center" wrapText="1"/>
    </xf>
    <xf numFmtId="0" fontId="32" fillId="23" borderId="0" applyNumberFormat="0" applyBorder="0" applyProtection="0">
      <alignment vertical="center" wrapText="1"/>
    </xf>
    <xf numFmtId="0" fontId="32" fillId="22"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29" borderId="0" applyNumberFormat="0" applyBorder="0" applyAlignment="0" applyProtection="0"/>
    <xf numFmtId="0" fontId="32" fillId="18" borderId="0" applyNumberFormat="0" applyBorder="0" applyAlignment="0" applyProtection="0"/>
    <xf numFmtId="0" fontId="32" fillId="38"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36" borderId="0" applyNumberFormat="0" applyBorder="0" applyAlignment="0" applyProtection="0"/>
    <xf numFmtId="0" fontId="32" fillId="23" borderId="0" applyNumberFormat="0" applyBorder="0" applyAlignment="0" applyProtection="0"/>
    <xf numFmtId="173" fontId="12" fillId="0" borderId="0" applyFill="0" applyBorder="0" applyAlignment="0" applyProtection="0"/>
    <xf numFmtId="174" fontId="12" fillId="0" borderId="0" applyFill="0" applyBorder="0" applyAlignment="0" applyProtection="0"/>
    <xf numFmtId="0" fontId="33" fillId="38" borderId="3" applyNumberFormat="0" applyAlignment="0" applyProtection="0"/>
    <xf numFmtId="0" fontId="33" fillId="38" borderId="3" applyNumberFormat="0" applyProtection="0">
      <alignment vertical="center" wrapText="1"/>
    </xf>
    <xf numFmtId="0" fontId="34" fillId="0" borderId="0" applyNumberFormat="0" applyFill="0" applyBorder="0" applyAlignment="0" applyProtection="0"/>
    <xf numFmtId="0" fontId="34" fillId="0" borderId="0" applyNumberFormat="0" applyFill="0" applyBorder="0" applyProtection="0">
      <alignment vertical="center" wrapText="1"/>
    </xf>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49" fillId="0" borderId="0" applyFont="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12" fillId="0" borderId="0" applyFont="0" applyFill="0" applyBorder="0" applyAlignment="0" applyProtection="0"/>
    <xf numFmtId="166" fontId="12" fillId="0" borderId="0" applyFill="0" applyBorder="0" applyAlignment="0" applyProtection="0"/>
    <xf numFmtId="175" fontId="12" fillId="0" borderId="0" applyFill="0" applyBorder="0" applyAlignment="0" applyProtection="0"/>
    <xf numFmtId="166" fontId="12" fillId="0" borderId="0" applyFill="0" applyBorder="0" applyAlignment="0" applyProtection="0"/>
    <xf numFmtId="166" fontId="12" fillId="0" borderId="0" applyFill="0" applyBorder="0" applyAlignment="0" applyProtection="0"/>
    <xf numFmtId="43" fontId="12" fillId="0" borderId="0" applyFont="0" applyFill="0" applyBorder="0" applyAlignment="0" applyProtection="0"/>
    <xf numFmtId="166" fontId="12" fillId="0" borderId="0" applyFill="0" applyBorder="0" applyAlignment="0" applyProtection="0"/>
    <xf numFmtId="166" fontId="12" fillId="0" borderId="0" applyFill="0" applyBorder="0" applyAlignment="0" applyProtection="0"/>
    <xf numFmtId="43" fontId="50" fillId="0" borderId="0" applyFont="0" applyFill="0" applyBorder="0" applyAlignment="0" applyProtection="0"/>
    <xf numFmtId="176" fontId="51" fillId="0" borderId="0">
      <protection locked="0"/>
    </xf>
    <xf numFmtId="177" fontId="12" fillId="0" borderId="0" applyFill="0" applyBorder="0" applyAlignment="0" applyProtection="0"/>
    <xf numFmtId="4" fontId="12" fillId="0" borderId="0" applyFill="0" applyBorder="0" applyAlignment="0" applyProtection="0"/>
    <xf numFmtId="0" fontId="52" fillId="0" borderId="0" applyNumberFormat="0"/>
    <xf numFmtId="0" fontId="18" fillId="0" borderId="0"/>
    <xf numFmtId="0" fontId="21" fillId="0" borderId="0"/>
    <xf numFmtId="168" fontId="51" fillId="0" borderId="0">
      <protection locked="0"/>
    </xf>
    <xf numFmtId="0" fontId="53" fillId="0" borderId="0">
      <alignment horizontal="center"/>
    </xf>
    <xf numFmtId="0" fontId="53" fillId="0" borderId="0">
      <alignment horizontal="center" textRotation="90"/>
    </xf>
    <xf numFmtId="169" fontId="54" fillId="0" borderId="0">
      <protection locked="0"/>
    </xf>
    <xf numFmtId="0" fontId="55" fillId="40" borderId="0"/>
    <xf numFmtId="0" fontId="56" fillId="41" borderId="0"/>
    <xf numFmtId="0" fontId="57" fillId="0" borderId="0"/>
    <xf numFmtId="0" fontId="35" fillId="36" borderId="3" applyNumberFormat="0" applyAlignment="0" applyProtection="0"/>
    <xf numFmtId="0" fontId="35" fillId="36" borderId="3" applyNumberFormat="0" applyProtection="0">
      <alignment vertical="center" wrapText="1"/>
    </xf>
    <xf numFmtId="0" fontId="36" fillId="38" borderId="4" applyNumberFormat="0" applyAlignment="0" applyProtection="0"/>
    <xf numFmtId="0" fontId="36" fillId="38" borderId="4" applyNumberFormat="0" applyProtection="0">
      <alignment vertical="center" wrapText="1"/>
    </xf>
    <xf numFmtId="0" fontId="58" fillId="0" borderId="0"/>
    <xf numFmtId="0" fontId="37" fillId="0" borderId="5" applyNumberFormat="0" applyFill="0" applyAlignment="0" applyProtection="0"/>
    <xf numFmtId="0" fontId="37" fillId="0" borderId="5" applyNumberFormat="0" applyFill="0" applyProtection="0">
      <alignment vertical="center" wrapText="1"/>
    </xf>
    <xf numFmtId="0" fontId="39" fillId="29" borderId="0" applyNumberFormat="0" applyBorder="0" applyAlignment="0" applyProtection="0"/>
    <xf numFmtId="0" fontId="39" fillId="29" borderId="0" applyNumberFormat="0" applyBorder="0" applyProtection="0">
      <alignment vertical="center" wrapText="1"/>
    </xf>
    <xf numFmtId="0" fontId="12" fillId="0" borderId="0"/>
    <xf numFmtId="0" fontId="12" fillId="0" borderId="0">
      <alignment vertical="center" wrapText="1"/>
    </xf>
    <xf numFmtId="0" fontId="12" fillId="0" borderId="0"/>
    <xf numFmtId="0" fontId="12" fillId="0" borderId="0">
      <alignment vertical="center" wrapText="1"/>
    </xf>
    <xf numFmtId="0" fontId="12" fillId="0" borderId="0">
      <alignment vertical="center" wrapText="1"/>
    </xf>
    <xf numFmtId="0" fontId="12" fillId="0" borderId="0">
      <alignment vertical="center" wrapText="1"/>
    </xf>
    <xf numFmtId="0" fontId="21" fillId="0" borderId="0"/>
    <xf numFmtId="0" fontId="12" fillId="0" borderId="0"/>
    <xf numFmtId="0" fontId="12" fillId="0" borderId="0"/>
    <xf numFmtId="0" fontId="12" fillId="0" borderId="0"/>
    <xf numFmtId="0" fontId="59" fillId="0" borderId="0"/>
    <xf numFmtId="0" fontId="12" fillId="0" borderId="0"/>
    <xf numFmtId="0" fontId="21" fillId="0" borderId="0"/>
    <xf numFmtId="0" fontId="18" fillId="0" borderId="0"/>
    <xf numFmtId="0" fontId="18" fillId="0" borderId="0"/>
    <xf numFmtId="0" fontId="12" fillId="0" borderId="0" applyNumberFormat="0" applyFont="0" applyFill="0" applyBorder="0" applyAlignment="0" applyProtection="0">
      <alignment vertical="top"/>
    </xf>
    <xf numFmtId="0" fontId="21" fillId="0" borderId="0"/>
    <xf numFmtId="0" fontId="21" fillId="0" borderId="0"/>
    <xf numFmtId="0" fontId="12" fillId="0" borderId="0"/>
    <xf numFmtId="0" fontId="49" fillId="0" borderId="0"/>
    <xf numFmtId="0" fontId="12" fillId="0" borderId="0"/>
    <xf numFmtId="0" fontId="12" fillId="0" borderId="0">
      <alignment vertical="center" wrapText="1"/>
    </xf>
    <xf numFmtId="0" fontId="40" fillId="0" borderId="0" applyNumberFormat="0" applyFill="0" applyBorder="0" applyAlignment="0" applyProtection="0"/>
    <xf numFmtId="0" fontId="40" fillId="0" borderId="0" applyNumberFormat="0" applyFill="0" applyBorder="0" applyProtection="0">
      <alignment vertical="center" wrapText="1"/>
    </xf>
    <xf numFmtId="0" fontId="12" fillId="31" borderId="7" applyNumberFormat="0" applyAlignment="0" applyProtection="0"/>
    <xf numFmtId="0" fontId="12" fillId="31" borderId="7" applyNumberFormat="0" applyAlignment="0" applyProtection="0"/>
    <xf numFmtId="0" fontId="12" fillId="31" borderId="7" applyNumberFormat="0" applyAlignment="0" applyProtection="0"/>
    <xf numFmtId="0" fontId="12" fillId="0" borderId="12" applyNumberFormat="0" applyAlignment="0"/>
    <xf numFmtId="0" fontId="60" fillId="0" borderId="0"/>
    <xf numFmtId="9" fontId="12" fillId="0" borderId="0" applyFill="0" applyBorder="0" applyAlignment="0" applyProtection="0"/>
    <xf numFmtId="9" fontId="12" fillId="0" borderId="0" applyFont="0" applyFill="0" applyBorder="0" applyAlignment="0" applyProtection="0"/>
    <xf numFmtId="9" fontId="12" fillId="0" borderId="0" applyFill="0" applyBorder="0" applyAlignment="0" applyProtection="0"/>
    <xf numFmtId="9" fontId="12" fillId="0" borderId="0" applyFill="0" applyBorder="0" applyAlignment="0" applyProtection="0"/>
    <xf numFmtId="9" fontId="50" fillId="0" borderId="0" applyFont="0" applyFill="0" applyBorder="0" applyAlignment="0" applyProtection="0"/>
    <xf numFmtId="0" fontId="12" fillId="31" borderId="7" applyNumberFormat="0" applyAlignment="0" applyProtection="0"/>
    <xf numFmtId="0" fontId="61" fillId="0" borderId="0"/>
    <xf numFmtId="0" fontId="62" fillId="0" borderId="0"/>
    <xf numFmtId="178" fontId="62" fillId="0" borderId="0"/>
    <xf numFmtId="0" fontId="44" fillId="0" borderId="8" applyNumberFormat="0" applyFill="0" applyAlignment="0" applyProtection="0"/>
    <xf numFmtId="0" fontId="12" fillId="0" borderId="0"/>
    <xf numFmtId="0" fontId="12" fillId="0" borderId="0"/>
    <xf numFmtId="0" fontId="12" fillId="0" borderId="0"/>
    <xf numFmtId="0" fontId="12" fillId="0" borderId="0"/>
    <xf numFmtId="0" fontId="16" fillId="0" borderId="0"/>
    <xf numFmtId="0" fontId="16" fillId="0" borderId="0"/>
    <xf numFmtId="0" fontId="12" fillId="0" borderId="0"/>
    <xf numFmtId="0" fontId="12" fillId="0" borderId="0"/>
    <xf numFmtId="0" fontId="12" fillId="0" borderId="13" applyNumberFormat="0" applyAlignment="0"/>
    <xf numFmtId="0" fontId="63" fillId="0" borderId="0"/>
    <xf numFmtId="0" fontId="12" fillId="0" borderId="0">
      <alignment horizontal="center"/>
    </xf>
    <xf numFmtId="179" fontId="30" fillId="0" borderId="0">
      <alignment horizontal="left"/>
    </xf>
    <xf numFmtId="0" fontId="46" fillId="0" borderId="9" applyNumberFormat="0" applyFill="0" applyAlignment="0" applyProtection="0"/>
    <xf numFmtId="0" fontId="64" fillId="0" borderId="14" applyNumberFormat="0" applyFill="0" applyAlignment="0" applyProtection="0"/>
    <xf numFmtId="0" fontId="47" fillId="0" borderId="10" applyNumberFormat="0" applyFill="0" applyAlignment="0" applyProtection="0"/>
    <xf numFmtId="0" fontId="65" fillId="0" borderId="10" applyNumberFormat="0" applyFill="0" applyAlignment="0" applyProtection="0"/>
    <xf numFmtId="0" fontId="48" fillId="0" borderId="11" applyNumberFormat="0" applyFill="0" applyAlignment="0" applyProtection="0"/>
    <xf numFmtId="0" fontId="66" fillId="0" borderId="15" applyNumberFormat="0" applyFill="0" applyAlignment="0" applyProtection="0"/>
    <xf numFmtId="0" fontId="48" fillId="0" borderId="0" applyNumberFormat="0" applyFill="0" applyBorder="0" applyAlignment="0" applyProtection="0"/>
    <xf numFmtId="0" fontId="66" fillId="0" borderId="0" applyNumberFormat="0" applyFill="0" applyBorder="0" applyAlignment="0" applyProtection="0"/>
    <xf numFmtId="180" fontId="12" fillId="0" borderId="0" applyFill="0" applyBorder="0" applyAlignment="0" applyProtection="0"/>
    <xf numFmtId="181" fontId="12" fillId="0" borderId="0" applyFill="0" applyBorder="0" applyAlignment="0" applyProtection="0"/>
    <xf numFmtId="0" fontId="32" fillId="25" borderId="0" applyNumberFormat="0" applyBorder="0" applyProtection="0">
      <alignment vertical="center" wrapText="1"/>
    </xf>
    <xf numFmtId="0" fontId="32" fillId="32" borderId="0" applyNumberFormat="0" applyBorder="0" applyProtection="0">
      <alignment vertical="center" wrapText="1"/>
    </xf>
    <xf numFmtId="0" fontId="32" fillId="27" borderId="0" applyNumberFormat="0" applyBorder="0" applyProtection="0">
      <alignment vertical="center" wrapText="1"/>
    </xf>
    <xf numFmtId="0" fontId="32" fillId="21" borderId="0" applyNumberFormat="0" applyBorder="0" applyProtection="0">
      <alignment vertical="center" wrapText="1"/>
    </xf>
    <xf numFmtId="0" fontId="32" fillId="22" borderId="0" applyNumberFormat="0" applyBorder="0" applyProtection="0">
      <alignment vertical="center" wrapText="1"/>
    </xf>
    <xf numFmtId="0" fontId="32" fillId="39" borderId="0" applyNumberFormat="0" applyBorder="0" applyProtection="0">
      <alignment vertical="center" wrapText="1"/>
    </xf>
    <xf numFmtId="0" fontId="35" fillId="36" borderId="3" applyNumberFormat="0" applyProtection="0">
      <alignment vertical="center" wrapText="1"/>
    </xf>
    <xf numFmtId="0" fontId="36" fillId="38" borderId="4" applyNumberFormat="0" applyProtection="0">
      <alignment vertical="center" wrapText="1"/>
    </xf>
    <xf numFmtId="0" fontId="33" fillId="38" borderId="3" applyNumberFormat="0" applyProtection="0">
      <alignment vertical="center" wrapText="1"/>
    </xf>
    <xf numFmtId="0" fontId="46" fillId="0" borderId="9" applyNumberFormat="0" applyFill="0" applyProtection="0">
      <alignment vertical="center" wrapText="1"/>
    </xf>
    <xf numFmtId="0" fontId="47" fillId="0" borderId="10" applyNumberFormat="0" applyFill="0" applyProtection="0">
      <alignment vertical="center" wrapText="1"/>
    </xf>
    <xf numFmtId="0" fontId="48" fillId="0" borderId="11" applyNumberFormat="0" applyFill="0" applyProtection="0">
      <alignment vertical="center" wrapText="1"/>
    </xf>
    <xf numFmtId="0" fontId="48" fillId="0" borderId="0" applyNumberFormat="0" applyFill="0" applyBorder="0" applyProtection="0">
      <alignment vertical="center" wrapText="1"/>
    </xf>
    <xf numFmtId="0" fontId="37" fillId="0" borderId="5" applyNumberFormat="0" applyFill="0" applyProtection="0">
      <alignment vertical="center" wrapText="1"/>
    </xf>
    <xf numFmtId="0" fontId="43" fillId="30" borderId="6" applyNumberFormat="0" applyProtection="0">
      <alignment vertical="center" wrapText="1"/>
    </xf>
    <xf numFmtId="0" fontId="40" fillId="0" borderId="0" applyNumberFormat="0" applyFill="0" applyBorder="0" applyProtection="0">
      <alignment vertical="center" wrapText="1"/>
    </xf>
    <xf numFmtId="0" fontId="39" fillId="29" borderId="0" applyNumberFormat="0" applyBorder="0" applyProtection="0">
      <alignment vertical="center" wrapText="1"/>
    </xf>
    <xf numFmtId="0" fontId="21" fillId="0" borderId="0"/>
    <xf numFmtId="0" fontId="12" fillId="0" borderId="0"/>
    <xf numFmtId="0" fontId="45" fillId="11" borderId="0" applyNumberFormat="0" applyBorder="0" applyProtection="0">
      <alignment vertical="center" wrapText="1"/>
    </xf>
    <xf numFmtId="0" fontId="42" fillId="0" borderId="0" applyNumberFormat="0" applyFill="0" applyBorder="0" applyProtection="0">
      <alignment vertical="center" wrapText="1"/>
    </xf>
    <xf numFmtId="0" fontId="12" fillId="31" borderId="7" applyNumberFormat="0" applyProtection="0">
      <alignment vertical="center" wrapText="1"/>
    </xf>
    <xf numFmtId="0" fontId="44" fillId="0" borderId="8" applyNumberFormat="0" applyFill="0" applyProtection="0">
      <alignment vertical="center" wrapText="1"/>
    </xf>
    <xf numFmtId="49" fontId="12" fillId="0" borderId="0">
      <alignment horizontal="left" vertical="center" wrapText="1" indent="1" shrinkToFit="1"/>
      <protection locked="0"/>
    </xf>
    <xf numFmtId="0" fontId="34" fillId="0" borderId="0" applyNumberFormat="0" applyFill="0" applyBorder="0" applyProtection="0">
      <alignment vertical="center" wrapText="1"/>
    </xf>
    <xf numFmtId="0" fontId="38" fillId="12" borderId="0" applyNumberFormat="0" applyBorder="0" applyProtection="0">
      <alignment vertical="center" wrapText="1"/>
    </xf>
    <xf numFmtId="49" fontId="31" fillId="38" borderId="0">
      <alignment horizontal="center" vertical="center" wrapText="1"/>
      <protection locked="0"/>
    </xf>
    <xf numFmtId="0" fontId="12" fillId="0" borderId="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67"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9" borderId="0" applyNumberFormat="0" applyBorder="0" applyAlignment="0" applyProtection="0"/>
    <xf numFmtId="0" fontId="67"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23" fillId="9" borderId="0" applyNumberFormat="0" applyBorder="0" applyAlignment="0" applyProtection="0"/>
    <xf numFmtId="0" fontId="18" fillId="50" borderId="0" applyNumberFormat="0" applyBorder="0" applyAlignment="0" applyProtection="0"/>
    <xf numFmtId="0" fontId="67" fillId="44" borderId="0" applyNumberFormat="0" applyBorder="0" applyAlignment="0" applyProtection="0"/>
    <xf numFmtId="0" fontId="18" fillId="44" borderId="0" applyNumberFormat="0" applyBorder="0" applyAlignment="0" applyProtection="0"/>
    <xf numFmtId="0" fontId="11" fillId="44"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44" borderId="0" applyNumberFormat="0" applyBorder="0" applyAlignment="0" applyProtection="0"/>
    <xf numFmtId="0" fontId="18" fillId="47" borderId="0" applyNumberFormat="0" applyBorder="0" applyAlignment="0" applyProtection="0"/>
    <xf numFmtId="0" fontId="67"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67" fillId="46" borderId="0" applyNumberFormat="0" applyBorder="0" applyAlignment="0" applyProtection="0"/>
    <xf numFmtId="0" fontId="18" fillId="46" borderId="0" applyNumberFormat="0" applyBorder="0" applyAlignment="0" applyProtection="0"/>
    <xf numFmtId="0" fontId="18" fillId="50" borderId="0" applyNumberFormat="0" applyBorder="0" applyAlignment="0" applyProtection="0"/>
    <xf numFmtId="0" fontId="67"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10" borderId="0" applyNumberFormat="0" applyBorder="0" applyAlignment="0" applyProtection="0"/>
    <xf numFmtId="0" fontId="18" fillId="42" borderId="0" applyNumberFormat="0" applyBorder="0" applyAlignment="0" applyProtection="0"/>
    <xf numFmtId="0" fontId="18" fillId="11" borderId="0" applyNumberFormat="0" applyBorder="0" applyAlignment="0" applyProtection="0"/>
    <xf numFmtId="0" fontId="18" fillId="43" borderId="0" applyNumberFormat="0" applyBorder="0" applyAlignment="0" applyProtection="0"/>
    <xf numFmtId="0" fontId="18" fillId="12" borderId="0" applyNumberFormat="0" applyBorder="0" applyAlignment="0" applyProtection="0"/>
    <xf numFmtId="0" fontId="18" fillId="44" borderId="0" applyNumberFormat="0" applyBorder="0" applyAlignment="0" applyProtection="0"/>
    <xf numFmtId="0" fontId="18" fillId="13" borderId="0" applyNumberFormat="0" applyBorder="0" applyAlignment="0" applyProtection="0"/>
    <xf numFmtId="0" fontId="18" fillId="45" borderId="0" applyNumberFormat="0" applyBorder="0" applyAlignment="0" applyProtection="0"/>
    <xf numFmtId="0" fontId="18" fillId="14" borderId="0" applyNumberFormat="0" applyBorder="0" applyAlignment="0" applyProtection="0"/>
    <xf numFmtId="0" fontId="18" fillId="46" borderId="0" applyNumberFormat="0" applyBorder="0" applyAlignment="0" applyProtection="0"/>
    <xf numFmtId="0" fontId="18" fillId="15"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18" fillId="51" borderId="0" applyNumberFormat="0" applyBorder="0" applyAlignment="0" applyProtection="0"/>
    <xf numFmtId="0" fontId="18" fillId="45" borderId="0" applyNumberFormat="0" applyBorder="0" applyAlignment="0" applyProtection="0"/>
    <xf numFmtId="0" fontId="18" fillId="48" borderId="0" applyNumberFormat="0" applyBorder="0" applyAlignment="0" applyProtection="0"/>
    <xf numFmtId="0" fontId="18" fillId="52" borderId="0" applyNumberFormat="0" applyBorder="0" applyAlignment="0" applyProtection="0"/>
    <xf numFmtId="0" fontId="18" fillId="46" borderId="0" applyNumberFormat="0" applyBorder="0" applyAlignment="0" applyProtection="0"/>
    <xf numFmtId="0" fontId="6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9" borderId="0" applyNumberFormat="0" applyBorder="0" applyAlignment="0" applyProtection="0"/>
    <xf numFmtId="0" fontId="67" fillId="49" borderId="0" applyNumberFormat="0" applyBorder="0" applyAlignment="0" applyProtection="0"/>
    <xf numFmtId="0" fontId="18" fillId="49" borderId="0" applyNumberFormat="0" applyBorder="0" applyAlignment="0" applyProtection="0"/>
    <xf numFmtId="0" fontId="18" fillId="53" borderId="0" applyNumberFormat="0" applyBorder="0" applyAlignment="0" applyProtection="0"/>
    <xf numFmtId="0" fontId="67"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43" borderId="0" applyNumberFormat="0" applyBorder="0" applyAlignment="0" applyProtection="0"/>
    <xf numFmtId="0" fontId="67"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67"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50" borderId="0" applyNumberFormat="0" applyBorder="0" applyAlignment="0" applyProtection="0"/>
    <xf numFmtId="0" fontId="67"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2" borderId="0" applyNumberFormat="0" applyBorder="0" applyAlignment="0" applyProtection="0"/>
    <xf numFmtId="0" fontId="18" fillId="54" borderId="0" applyNumberFormat="0" applyBorder="0" applyAlignment="0" applyProtection="0"/>
    <xf numFmtId="0" fontId="18" fillId="48" borderId="0" applyNumberFormat="0" applyBorder="0" applyAlignment="0" applyProtection="0"/>
    <xf numFmtId="0" fontId="18" fillId="17" borderId="0" applyNumberFormat="0" applyBorder="0" applyAlignment="0" applyProtection="0"/>
    <xf numFmtId="0" fontId="18" fillId="49" borderId="0" applyNumberFormat="0" applyBorder="0" applyAlignment="0" applyProtection="0"/>
    <xf numFmtId="0" fontId="18" fillId="18" borderId="0" applyNumberFormat="0" applyBorder="0" applyAlignment="0" applyProtection="0"/>
    <xf numFmtId="0" fontId="18" fillId="51" borderId="0" applyNumberFormat="0" applyBorder="0" applyAlignment="0" applyProtection="0"/>
    <xf numFmtId="0" fontId="18" fillId="13" borderId="0" applyNumberFormat="0" applyBorder="0" applyAlignment="0" applyProtection="0"/>
    <xf numFmtId="0" fontId="18" fillId="45" borderId="0" applyNumberFormat="0" applyBorder="0" applyAlignment="0" applyProtection="0"/>
    <xf numFmtId="0" fontId="18" fillId="54" borderId="0" applyNumberFormat="0" applyBorder="0" applyAlignment="0" applyProtection="0"/>
    <xf numFmtId="0" fontId="18" fillId="48" borderId="0" applyNumberFormat="0" applyBorder="0" applyAlignment="0" applyProtection="0"/>
    <xf numFmtId="0" fontId="18" fillId="19" borderId="0" applyNumberFormat="0" applyBorder="0" applyAlignment="0" applyProtection="0"/>
    <xf numFmtId="0" fontId="18" fillId="52" borderId="0" applyNumberFormat="0" applyBorder="0" applyAlignment="0" applyProtection="0"/>
    <xf numFmtId="0" fontId="32" fillId="55"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5" borderId="0" applyNumberFormat="0" applyBorder="0" applyAlignment="0" applyProtection="0"/>
    <xf numFmtId="0" fontId="32" fillId="49" borderId="0" applyNumberFormat="0" applyBorder="0" applyAlignment="0" applyProtection="0"/>
    <xf numFmtId="0" fontId="32" fillId="51"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46" borderId="0" applyNumberFormat="0" applyBorder="0" applyAlignment="0" applyProtection="0"/>
    <xf numFmtId="0" fontId="68"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26" fillId="6" borderId="0" applyNumberFormat="0" applyBorder="0" applyAlignment="0" applyProtection="0"/>
    <xf numFmtId="0" fontId="32" fillId="59" borderId="0" applyNumberFormat="0" applyBorder="0" applyAlignment="0" applyProtection="0"/>
    <xf numFmtId="0" fontId="68"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52" borderId="0" applyNumberFormat="0" applyBorder="0" applyAlignment="0" applyProtection="0"/>
    <xf numFmtId="0" fontId="68"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51" borderId="0" applyNumberFormat="0" applyBorder="0" applyAlignment="0" applyProtection="0"/>
    <xf numFmtId="0" fontId="32" fillId="43" borderId="0" applyNumberFormat="0" applyBorder="0" applyAlignment="0" applyProtection="0"/>
    <xf numFmtId="0" fontId="68"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46" borderId="0" applyNumberFormat="0" applyBorder="0" applyAlignment="0" applyProtection="0"/>
    <xf numFmtId="0" fontId="68"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57" borderId="0" applyNumberFormat="0" applyBorder="0" applyAlignment="0" applyProtection="0"/>
    <xf numFmtId="0" fontId="32" fillId="49" borderId="0" applyNumberFormat="0" applyBorder="0" applyAlignment="0" applyProtection="0"/>
    <xf numFmtId="0" fontId="68"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20" borderId="0" applyNumberFormat="0" applyBorder="0" applyAlignment="0" applyProtection="0"/>
    <xf numFmtId="0" fontId="32" fillId="55" borderId="0" applyNumberFormat="0" applyBorder="0" applyAlignment="0" applyProtection="0"/>
    <xf numFmtId="0" fontId="32" fillId="17" borderId="0" applyNumberFormat="0" applyBorder="0" applyAlignment="0" applyProtection="0"/>
    <xf numFmtId="0" fontId="32" fillId="49" borderId="0" applyNumberFormat="0" applyBorder="0" applyAlignment="0" applyProtection="0"/>
    <xf numFmtId="0" fontId="32" fillId="18" borderId="0" applyNumberFormat="0" applyBorder="0" applyAlignment="0" applyProtection="0"/>
    <xf numFmtId="0" fontId="32" fillId="51" borderId="0" applyNumberFormat="0" applyBorder="0" applyAlignment="0" applyProtection="0"/>
    <xf numFmtId="0" fontId="32" fillId="21" borderId="0" applyNumberFormat="0" applyBorder="0" applyAlignment="0" applyProtection="0"/>
    <xf numFmtId="0" fontId="32" fillId="56" borderId="0" applyNumberFormat="0" applyBorder="0" applyAlignment="0" applyProtection="0"/>
    <xf numFmtId="0" fontId="32" fillId="22" borderId="0" applyNumberFormat="0" applyBorder="0" applyAlignment="0" applyProtection="0"/>
    <xf numFmtId="0" fontId="32" fillId="57" borderId="0" applyNumberFormat="0" applyBorder="0" applyAlignment="0" applyProtection="0"/>
    <xf numFmtId="0" fontId="32" fillId="23" borderId="0" applyNumberFormat="0" applyBorder="0" applyAlignment="0" applyProtection="0"/>
    <xf numFmtId="0" fontId="32" fillId="58" borderId="0" applyNumberFormat="0" applyBorder="0" applyAlignment="0" applyProtection="0"/>
    <xf numFmtId="0" fontId="69" fillId="5" borderId="0" applyNumberFormat="0" applyBorder="0" applyAlignment="0" applyProtection="0"/>
    <xf numFmtId="0" fontId="32" fillId="60" borderId="0" applyNumberFormat="0" applyBorder="0" applyAlignment="0" applyProtection="0"/>
    <xf numFmtId="0" fontId="68" fillId="61"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32" fillId="61" borderId="0" applyNumberFormat="0" applyBorder="0" applyAlignment="0" applyProtection="0"/>
    <xf numFmtId="0" fontId="69" fillId="7" borderId="0" applyNumberFormat="0" applyBorder="0" applyAlignment="0" applyProtection="0"/>
    <xf numFmtId="0" fontId="32" fillId="59" borderId="0" applyNumberFormat="0" applyBorder="0" applyAlignment="0" applyProtection="0"/>
    <xf numFmtId="0" fontId="68" fillId="62" borderId="0" applyNumberFormat="0" applyBorder="0" applyAlignment="0" applyProtection="0"/>
    <xf numFmtId="0" fontId="32" fillId="62" borderId="0" applyNumberFormat="0" applyBorder="0" applyAlignment="0" applyProtection="0"/>
    <xf numFmtId="0" fontId="32" fillId="62" borderId="0" applyNumberFormat="0" applyBorder="0" applyAlignment="0" applyProtection="0"/>
    <xf numFmtId="0" fontId="32" fillId="62" borderId="0" applyNumberFormat="0" applyBorder="0" applyAlignment="0" applyProtection="0"/>
    <xf numFmtId="0" fontId="69" fillId="8" borderId="0" applyNumberFormat="0" applyBorder="0" applyAlignment="0" applyProtection="0"/>
    <xf numFmtId="0" fontId="32" fillId="52" borderId="0" applyNumberFormat="0" applyBorder="0" applyAlignment="0" applyProtection="0"/>
    <xf numFmtId="0" fontId="68"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3" borderId="0" applyNumberFormat="0" applyBorder="0" applyAlignment="0" applyProtection="0"/>
    <xf numFmtId="0" fontId="32" fillId="64" borderId="0" applyNumberFormat="0" applyBorder="0" applyAlignment="0" applyProtection="0"/>
    <xf numFmtId="0" fontId="68"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68" fillId="57" borderId="0" applyNumberFormat="0" applyBorder="0" applyAlignment="0" applyProtection="0"/>
    <xf numFmtId="0" fontId="32" fillId="57" borderId="0" applyNumberFormat="0" applyBorder="0" applyAlignment="0" applyProtection="0"/>
    <xf numFmtId="0" fontId="32" fillId="62" borderId="0" applyNumberFormat="0" applyBorder="0" applyAlignment="0" applyProtection="0"/>
    <xf numFmtId="0" fontId="68"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3" fillId="24" borderId="3" applyNumberFormat="0" applyAlignment="0" applyProtection="0"/>
    <xf numFmtId="0" fontId="33" fillId="65" borderId="3" applyNumberFormat="0" applyAlignment="0" applyProtection="0"/>
    <xf numFmtId="43" fontId="18" fillId="0" borderId="0" applyFont="0" applyFill="0" applyBorder="0" applyAlignment="0" applyProtection="0"/>
    <xf numFmtId="0" fontId="45" fillId="45" borderId="0" applyNumberFormat="0" applyBorder="0" applyAlignment="0" applyProtection="0"/>
    <xf numFmtId="0" fontId="70" fillId="43" borderId="0" applyNumberFormat="0" applyBorder="0" applyAlignment="0" applyProtection="0"/>
    <xf numFmtId="0" fontId="45" fillId="43" borderId="0" applyNumberFormat="0" applyBorder="0" applyAlignment="0" applyProtection="0"/>
    <xf numFmtId="0" fontId="25" fillId="4" borderId="0" applyNumberFormat="0" applyBorder="0" applyAlignment="0" applyProtection="0"/>
    <xf numFmtId="0" fontId="45" fillId="43" borderId="0" applyNumberFormat="0" applyBorder="0" applyAlignment="0" applyProtection="0"/>
    <xf numFmtId="0" fontId="45" fillId="43" borderId="0" applyNumberFormat="0" applyBorder="0" applyAlignment="0" applyProtection="0"/>
    <xf numFmtId="0" fontId="35" fillId="47" borderId="3" applyNumberFormat="0" applyAlignment="0" applyProtection="0"/>
    <xf numFmtId="0" fontId="71" fillId="66" borderId="3" applyNumberFormat="0" applyAlignment="0" applyProtection="0"/>
    <xf numFmtId="0" fontId="72" fillId="65" borderId="3" applyNumberFormat="0" applyAlignment="0" applyProtection="0"/>
    <xf numFmtId="0" fontId="33" fillId="65" borderId="3" applyNumberFormat="0" applyAlignment="0" applyProtection="0"/>
    <xf numFmtId="0" fontId="33" fillId="65" borderId="3" applyNumberFormat="0" applyAlignment="0" applyProtection="0"/>
    <xf numFmtId="0" fontId="33" fillId="65" borderId="3" applyNumberFormat="0" applyAlignment="0" applyProtection="0"/>
    <xf numFmtId="0" fontId="37" fillId="0" borderId="5" applyNumberFormat="0" applyFill="0" applyAlignment="0" applyProtection="0"/>
    <xf numFmtId="0" fontId="43" fillId="67" borderId="6" applyNumberFormat="0" applyAlignment="0" applyProtection="0"/>
    <xf numFmtId="0" fontId="73" fillId="67" borderId="6" applyNumberFormat="0" applyAlignment="0" applyProtection="0"/>
    <xf numFmtId="0" fontId="43" fillId="67" borderId="6" applyNumberFormat="0" applyAlignment="0" applyProtection="0"/>
    <xf numFmtId="0" fontId="45" fillId="43" borderId="0" applyNumberFormat="0" applyBorder="0" applyAlignment="0" applyProtection="0"/>
    <xf numFmtId="0" fontId="40" fillId="0" borderId="0" applyNumberForma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0" fontId="74"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2"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2" fillId="0" borderId="0" applyFont="0" applyFill="0" applyBorder="0" applyAlignment="0" applyProtection="0"/>
    <xf numFmtId="164" fontId="21" fillId="0" borderId="0" applyFont="0" applyFill="0" applyBorder="0" applyAlignment="0" applyProtection="0"/>
    <xf numFmtId="0" fontId="43" fillId="67" borderId="6" applyNumberFormat="0" applyAlignment="0" applyProtection="0"/>
    <xf numFmtId="183" fontId="75" fillId="0" borderId="0" applyFont="0" applyFill="0" applyBorder="0" applyAlignment="0" applyProtection="0"/>
    <xf numFmtId="0" fontId="42"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0" fontId="34" fillId="0" borderId="0" applyNumberFormat="0" applyFill="0" applyBorder="0" applyAlignment="0" applyProtection="0"/>
    <xf numFmtId="0" fontId="38" fillId="46" borderId="0" applyNumberFormat="0" applyBorder="0" applyAlignment="0" applyProtection="0"/>
    <xf numFmtId="0" fontId="77" fillId="44"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4" borderId="0" applyNumberFormat="0" applyFont="0" applyBorder="0" applyAlignment="0" applyProtection="0"/>
    <xf numFmtId="0" fontId="38" fillId="44"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78" fillId="3" borderId="0" applyNumberFormat="0" applyBorder="0" applyAlignment="0" applyProtection="0"/>
    <xf numFmtId="0" fontId="79"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65" fillId="0" borderId="16" applyNumberFormat="0" applyFill="0" applyAlignment="0" applyProtection="0"/>
    <xf numFmtId="0" fontId="80"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47" fillId="0" borderId="10" applyNumberFormat="0" applyFill="0" applyAlignment="0" applyProtection="0"/>
    <xf numFmtId="0" fontId="66" fillId="0" borderId="17" applyNumberFormat="0" applyFill="0" applyAlignment="0" applyProtection="0"/>
    <xf numFmtId="0" fontId="81"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48" fillId="0" borderId="11" applyNumberFormat="0" applyFill="0" applyAlignment="0" applyProtection="0"/>
    <xf numFmtId="0" fontId="66" fillId="0" borderId="0" applyNumberFormat="0" applyFill="0" applyBorder="0" applyAlignment="0" applyProtection="0"/>
    <xf numFmtId="0" fontId="81"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4" fillId="0" borderId="8" applyNumberFormat="0" applyFill="0" applyAlignment="0" applyProtection="0"/>
    <xf numFmtId="0" fontId="35" fillId="15" borderId="3" applyNumberFormat="0" applyAlignment="0" applyProtection="0"/>
    <xf numFmtId="0" fontId="35" fillId="47" borderId="3" applyNumberFormat="0" applyAlignment="0" applyProtection="0"/>
    <xf numFmtId="0" fontId="35" fillId="53" borderId="3" applyNumberFormat="0" applyAlignment="0" applyProtection="0"/>
    <xf numFmtId="0" fontId="82" fillId="47" borderId="3" applyNumberFormat="0" applyAlignment="0" applyProtection="0"/>
    <xf numFmtId="0" fontId="35" fillId="47" borderId="3" applyNumberFormat="0" applyAlignment="0" applyProtection="0"/>
    <xf numFmtId="0" fontId="35" fillId="47" borderId="3" applyNumberFormat="0" applyAlignment="0" applyProtection="0"/>
    <xf numFmtId="0" fontId="35" fillId="47" borderId="3" applyNumberFormat="0" applyAlignment="0" applyProtection="0"/>
    <xf numFmtId="0" fontId="32" fillId="25" borderId="0" applyNumberFormat="0" applyBorder="0" applyAlignment="0" applyProtection="0"/>
    <xf numFmtId="0" fontId="32" fillId="61" borderId="0" applyNumberFormat="0" applyBorder="0" applyAlignment="0" applyProtection="0"/>
    <xf numFmtId="0" fontId="32" fillId="26" borderId="0" applyNumberFormat="0" applyBorder="0" applyAlignment="0" applyProtection="0"/>
    <xf numFmtId="0" fontId="32" fillId="62" borderId="0" applyNumberFormat="0" applyBorder="0" applyAlignment="0" applyProtection="0"/>
    <xf numFmtId="0" fontId="32" fillId="27" borderId="0" applyNumberFormat="0" applyBorder="0" applyAlignment="0" applyProtection="0"/>
    <xf numFmtId="0" fontId="32" fillId="63" borderId="0" applyNumberFormat="0" applyBorder="0" applyAlignment="0" applyProtection="0"/>
    <xf numFmtId="0" fontId="32" fillId="21" borderId="0" applyNumberFormat="0" applyBorder="0" applyAlignment="0" applyProtection="0"/>
    <xf numFmtId="0" fontId="32" fillId="56" borderId="0" applyNumberFormat="0" applyBorder="0" applyAlignment="0" applyProtection="0"/>
    <xf numFmtId="0" fontId="32" fillId="22" borderId="0" applyNumberFormat="0" applyBorder="0" applyAlignment="0" applyProtection="0"/>
    <xf numFmtId="0" fontId="32" fillId="57" borderId="0" applyNumberFormat="0" applyBorder="0" applyAlignment="0" applyProtection="0"/>
    <xf numFmtId="0" fontId="32" fillId="28" borderId="0" applyNumberFormat="0" applyBorder="0" applyAlignment="0" applyProtection="0"/>
    <xf numFmtId="0" fontId="32" fillId="59" borderId="0" applyNumberFormat="0" applyBorder="0" applyAlignment="0" applyProtection="0"/>
    <xf numFmtId="0" fontId="36" fillId="24" borderId="4" applyNumberFormat="0" applyAlignment="0" applyProtection="0"/>
    <xf numFmtId="0" fontId="36" fillId="65" borderId="4" applyNumberFormat="0" applyAlignment="0" applyProtection="0"/>
    <xf numFmtId="0" fontId="12" fillId="50" borderId="7" applyNumberFormat="0" applyFont="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9" borderId="0" applyNumberFormat="0" applyBorder="0" applyAlignment="0" applyProtection="0"/>
    <xf numFmtId="0" fontId="38" fillId="44" borderId="0" applyNumberFormat="0" applyBorder="0" applyAlignment="0" applyProtection="0"/>
    <xf numFmtId="0" fontId="36" fillId="65" borderId="4" applyNumberFormat="0" applyAlignment="0" applyProtection="0"/>
    <xf numFmtId="0" fontId="43" fillId="67" borderId="6" applyNumberFormat="0" applyAlignment="0" applyProtection="0"/>
    <xf numFmtId="0" fontId="77" fillId="44" borderId="0" applyNumberFormat="0" applyBorder="0" applyAlignment="0" applyProtection="0"/>
    <xf numFmtId="0" fontId="38" fillId="12" borderId="0" applyNumberFormat="0" applyBorder="0" applyAlignment="0" applyProtection="0"/>
    <xf numFmtId="0" fontId="38" fillId="44" borderId="0" applyNumberFormat="0" applyBorder="0" applyAlignment="0" applyProtection="0"/>
    <xf numFmtId="0" fontId="34" fillId="0" borderId="18" applyNumberFormat="0" applyFill="0" applyAlignment="0" applyProtection="0"/>
    <xf numFmtId="0" fontId="83" fillId="0" borderId="8" applyNumberFormat="0" applyFill="0" applyAlignment="0" applyProtection="0"/>
    <xf numFmtId="0" fontId="44" fillId="0" borderId="8" applyNumberFormat="0" applyFill="0" applyAlignment="0" applyProtection="0"/>
    <xf numFmtId="0" fontId="44" fillId="0" borderId="8" applyNumberFormat="0" applyFill="0" applyAlignment="0" applyProtection="0"/>
    <xf numFmtId="0" fontId="44" fillId="0" borderId="8" applyNumberFormat="0" applyFill="0" applyAlignment="0" applyProtection="0"/>
    <xf numFmtId="0" fontId="42" fillId="0" borderId="0" applyNumberFormat="0" applyFill="0" applyBorder="0" applyAlignment="0" applyProtection="0"/>
    <xf numFmtId="0" fontId="46" fillId="0" borderId="9" applyNumberFormat="0" applyFill="0" applyAlignment="0" applyProtection="0"/>
    <xf numFmtId="0" fontId="47" fillId="0" borderId="10" applyNumberFormat="0" applyFill="0" applyAlignment="0" applyProtection="0"/>
    <xf numFmtId="0" fontId="48" fillId="0" borderId="11" applyNumberFormat="0" applyFill="0" applyAlignment="0" applyProtection="0"/>
    <xf numFmtId="0" fontId="48" fillId="0" borderId="0" applyNumberFormat="0" applyFill="0" applyBorder="0" applyAlignment="0" applyProtection="0"/>
    <xf numFmtId="0" fontId="40" fillId="0" borderId="0" applyNumberFormat="0" applyFill="0" applyBorder="0" applyAlignment="0" applyProtection="0"/>
    <xf numFmtId="0" fontId="28" fillId="68" borderId="2" applyNumberFormat="0" applyAlignment="0" applyProtection="0"/>
    <xf numFmtId="0" fontId="39" fillId="29" borderId="0" applyNumberFormat="0" applyBorder="0" applyAlignment="0" applyProtection="0"/>
    <xf numFmtId="0" fontId="84" fillId="53" borderId="0" applyNumberFormat="0" applyBorder="0" applyAlignment="0" applyProtection="0"/>
    <xf numFmtId="0" fontId="85"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29" fillId="0" borderId="0"/>
    <xf numFmtId="0" fontId="86" fillId="0" borderId="0"/>
    <xf numFmtId="0" fontId="86" fillId="0" borderId="0"/>
    <xf numFmtId="0" fontId="7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27" fillId="0" borderId="0"/>
    <xf numFmtId="0" fontId="2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11" fillId="0" borderId="0"/>
    <xf numFmtId="0" fontId="21" fillId="0" borderId="0"/>
    <xf numFmtId="0" fontId="27"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7" fillId="0" borderId="0"/>
    <xf numFmtId="0" fontId="21" fillId="0" borderId="0"/>
    <xf numFmtId="0" fontId="12" fillId="0" borderId="0"/>
    <xf numFmtId="0" fontId="21" fillId="0" borderId="0"/>
    <xf numFmtId="0" fontId="21" fillId="0" borderId="0"/>
    <xf numFmtId="0" fontId="21" fillId="0" borderId="0"/>
    <xf numFmtId="0" fontId="12"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7" fillId="0" borderId="0"/>
    <xf numFmtId="0" fontId="12" fillId="0" borderId="0"/>
    <xf numFmtId="0" fontId="12"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12" fillId="0" borderId="0"/>
    <xf numFmtId="0" fontId="21" fillId="0" borderId="0"/>
    <xf numFmtId="0" fontId="21" fillId="0" borderId="0"/>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3" fillId="0" borderId="0"/>
    <xf numFmtId="0" fontId="88" fillId="0" borderId="0"/>
    <xf numFmtId="0" fontId="21" fillId="0" borderId="0"/>
    <xf numFmtId="0" fontId="21" fillId="0" borderId="0"/>
    <xf numFmtId="0" fontId="21" fillId="0" borderId="0"/>
    <xf numFmtId="0" fontId="21" fillId="0" borderId="0"/>
    <xf numFmtId="0" fontId="21" fillId="0" borderId="0"/>
    <xf numFmtId="0" fontId="21" fillId="0" borderId="0"/>
    <xf numFmtId="0" fontId="88" fillId="0" borderId="0"/>
    <xf numFmtId="0" fontId="21" fillId="0" borderId="0"/>
    <xf numFmtId="0" fontId="21" fillId="0" borderId="0"/>
    <xf numFmtId="0" fontId="21" fillId="0" borderId="0"/>
    <xf numFmtId="0" fontId="21" fillId="0" borderId="0"/>
    <xf numFmtId="0" fontId="12" fillId="0" borderId="0"/>
    <xf numFmtId="0" fontId="21" fillId="0" borderId="0"/>
    <xf numFmtId="0" fontId="21" fillId="0" borderId="0"/>
    <xf numFmtId="0" fontId="21" fillId="0" borderId="0"/>
    <xf numFmtId="0" fontId="12" fillId="0" borderId="0"/>
    <xf numFmtId="0" fontId="21" fillId="0" borderId="0"/>
    <xf numFmtId="0" fontId="12" fillId="0" borderId="0"/>
    <xf numFmtId="0" fontId="2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 fillId="0" borderId="0"/>
    <xf numFmtId="0" fontId="74" fillId="0" borderId="0"/>
    <xf numFmtId="0" fontId="12"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89" fillId="0" borderId="0"/>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applyNumberFormat="0" applyFont="0" applyFill="0" applyBorder="0" applyAlignment="0" applyProtection="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2"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21" fillId="0" borderId="0"/>
    <xf numFmtId="0" fontId="21" fillId="0" borderId="0"/>
    <xf numFmtId="0" fontId="21" fillId="0" borderId="0"/>
    <xf numFmtId="0" fontId="28" fillId="0" borderId="0"/>
    <xf numFmtId="0" fontId="21" fillId="0" borderId="0"/>
    <xf numFmtId="0" fontId="21" fillId="0" borderId="0"/>
    <xf numFmtId="0" fontId="21" fillId="0" borderId="0"/>
    <xf numFmtId="0" fontId="21" fillId="0" borderId="0"/>
    <xf numFmtId="0" fontId="7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1" fillId="0" borderId="0"/>
    <xf numFmtId="0" fontId="16" fillId="0" borderId="0"/>
    <xf numFmtId="0" fontId="90" fillId="0" borderId="0"/>
    <xf numFmtId="3" fontId="91" fillId="0" borderId="0" applyNumberFormat="0">
      <alignment horizontal="center"/>
    </xf>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3" fontId="91" fillId="0" borderId="0" applyNumberFormat="0">
      <alignment horizontal="center"/>
    </xf>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3" fontId="91" fillId="0" borderId="0" applyNumberFormat="0">
      <alignment horizontal="center"/>
    </xf>
    <xf numFmtId="0" fontId="28" fillId="50" borderId="7" applyNumberFormat="0" applyFont="0" applyAlignment="0" applyProtection="0"/>
    <xf numFmtId="0" fontId="37" fillId="0" borderId="5" applyNumberFormat="0" applyFill="0" applyAlignment="0" applyProtection="0"/>
    <xf numFmtId="0" fontId="36" fillId="66" borderId="4" applyNumberFormat="0" applyAlignment="0" applyProtection="0"/>
    <xf numFmtId="0" fontId="92" fillId="65" borderId="4" applyNumberFormat="0" applyAlignment="0" applyProtection="0"/>
    <xf numFmtId="0" fontId="36" fillId="65" borderId="4" applyNumberFormat="0" applyAlignment="0" applyProtection="0"/>
    <xf numFmtId="0" fontId="36" fillId="65" borderId="4" applyNumberFormat="0" applyAlignment="0" applyProtection="0"/>
    <xf numFmtId="0" fontId="36" fillId="65" borderId="4" applyNumberFormat="0" applyAlignment="0" applyProtection="0"/>
    <xf numFmtId="0" fontId="63" fillId="0" borderId="0"/>
    <xf numFmtId="0" fontId="12" fillId="0" borderId="0"/>
    <xf numFmtId="0" fontId="12" fillId="0" borderId="0"/>
    <xf numFmtId="0" fontId="12" fillId="0" borderId="0"/>
    <xf numFmtId="0" fontId="12" fillId="0" borderId="0"/>
    <xf numFmtId="0" fontId="28" fillId="0" borderId="0"/>
    <xf numFmtId="0" fontId="12" fillId="0" borderId="0"/>
    <xf numFmtId="0" fontId="60" fillId="0" borderId="0"/>
    <xf numFmtId="0" fontId="58" fillId="0" borderId="0"/>
    <xf numFmtId="0" fontId="41" fillId="0" borderId="0"/>
    <xf numFmtId="0" fontId="28" fillId="0" borderId="0"/>
    <xf numFmtId="0" fontId="28" fillId="0" borderId="0"/>
    <xf numFmtId="0" fontId="74" fillId="0" borderId="0"/>
    <xf numFmtId="0" fontId="12" fillId="0" borderId="0"/>
    <xf numFmtId="0" fontId="12" fillId="0" borderId="0"/>
    <xf numFmtId="0" fontId="28" fillId="0" borderId="0"/>
    <xf numFmtId="0" fontId="21" fillId="0" borderId="0"/>
    <xf numFmtId="0" fontId="21" fillId="0" borderId="0"/>
    <xf numFmtId="0" fontId="21" fillId="0" borderId="0"/>
    <xf numFmtId="0" fontId="76" fillId="0" borderId="0" applyNumberFormat="0" applyFill="0" applyBorder="0" applyAlignment="0" applyProtection="0"/>
    <xf numFmtId="0" fontId="73" fillId="67" borderId="6" applyNumberFormat="0" applyAlignment="0" applyProtection="0"/>
    <xf numFmtId="0" fontId="43" fillId="30" borderId="6" applyNumberFormat="0" applyAlignment="0" applyProtection="0"/>
    <xf numFmtId="0" fontId="43" fillId="67" borderId="6"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2" fillId="0" borderId="0" applyFont="0" applyFill="0" applyBorder="0" applyAlignment="0" applyProtection="0"/>
    <xf numFmtId="9" fontId="21" fillId="0" borderId="0" applyFont="0" applyFill="0" applyBorder="0" applyAlignment="0" applyProtection="0"/>
    <xf numFmtId="0" fontId="12" fillId="31" borderId="7" applyNumberForma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21" fillId="50" borderId="7" applyNumberFormat="0" applyFont="0" applyAlignment="0" applyProtection="0"/>
    <xf numFmtId="0" fontId="12" fillId="50" borderId="7" applyNumberFormat="0" applyFont="0" applyAlignment="0" applyProtection="0"/>
    <xf numFmtId="0" fontId="44" fillId="0" borderId="8" applyNumberFormat="0" applyFill="0" applyAlignment="0" applyProtection="0"/>
    <xf numFmtId="0" fontId="45" fillId="43" borderId="0" applyNumberFormat="0" applyBorder="0" applyAlignment="0" applyProtection="0"/>
    <xf numFmtId="0" fontId="39" fillId="53" borderId="0" applyNumberFormat="0" applyBorder="0" applyAlignment="0" applyProtection="0"/>
    <xf numFmtId="0" fontId="70" fillId="43" borderId="0" applyNumberFormat="0" applyBorder="0" applyAlignment="0" applyProtection="0"/>
    <xf numFmtId="0" fontId="45" fillId="11" borderId="0" applyNumberFormat="0" applyBorder="0" applyAlignment="0" applyProtection="0"/>
    <xf numFmtId="0" fontId="45" fillId="43" borderId="0" applyNumberFormat="0" applyBorder="0" applyAlignment="0" applyProtection="0"/>
    <xf numFmtId="0" fontId="38" fillId="44" borderId="0" applyNumberFormat="0" applyBorder="0" applyAlignment="0" applyProtection="0"/>
    <xf numFmtId="0" fontId="93" fillId="0" borderId="0"/>
    <xf numFmtId="0" fontId="94" fillId="0" borderId="0"/>
    <xf numFmtId="0" fontId="1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6" fillId="0" borderId="0"/>
    <xf numFmtId="0" fontId="21" fillId="0" borderId="0"/>
    <xf numFmtId="0" fontId="21" fillId="0" borderId="0"/>
    <xf numFmtId="0" fontId="33" fillId="65" borderId="3" applyNumberFormat="0" applyAlignment="0" applyProtection="0"/>
    <xf numFmtId="0" fontId="34" fillId="0" borderId="0" applyNumberFormat="0" applyFill="0" applyBorder="0" applyAlignment="0" applyProtection="0"/>
    <xf numFmtId="0" fontId="9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7" fillId="0" borderId="19" applyNumberFormat="0" applyFill="0" applyAlignment="0" applyProtection="0"/>
    <xf numFmtId="0" fontId="96"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5" fillId="47" borderId="3" applyNumberFormat="0" applyAlignment="0" applyProtection="0"/>
    <xf numFmtId="0" fontId="33" fillId="65" borderId="3" applyNumberFormat="0" applyAlignment="0" applyProtection="0"/>
    <xf numFmtId="0" fontId="36" fillId="65" borderId="4" applyNumberFormat="0" applyAlignment="0" applyProtection="0"/>
    <xf numFmtId="0" fontId="42" fillId="0" borderId="0" applyNumberFormat="0" applyFill="0" applyBorder="0" applyAlignment="0" applyProtection="0"/>
    <xf numFmtId="0" fontId="34" fillId="0" borderId="0" applyNumberFormat="0" applyFill="0" applyBorder="0" applyAlignment="0" applyProtection="0"/>
    <xf numFmtId="0" fontId="97" fillId="0" borderId="0" applyNumberFormat="0" applyFill="0" applyBorder="0" applyAlignment="0" applyProtection="0"/>
    <xf numFmtId="0" fontId="34" fillId="0" borderId="0" applyNumberFormat="0" applyFill="0" applyBorder="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9" borderId="0" applyNumberFormat="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3" fillId="0" borderId="0"/>
    <xf numFmtId="0" fontId="23" fillId="0" borderId="0"/>
    <xf numFmtId="0" fontId="28" fillId="0" borderId="0"/>
    <xf numFmtId="0" fontId="21" fillId="0" borderId="0"/>
    <xf numFmtId="0" fontId="28" fillId="0" borderId="0"/>
    <xf numFmtId="0" fontId="18" fillId="0" borderId="0"/>
    <xf numFmtId="9" fontId="28" fillId="0" borderId="0" applyFill="0" applyBorder="0" applyAlignment="0" applyProtection="0"/>
    <xf numFmtId="165" fontId="23" fillId="0" borderId="0" applyFont="0" applyFill="0" applyBorder="0" applyAlignment="0" applyProtection="0"/>
    <xf numFmtId="44" fontId="21" fillId="0" borderId="0" applyFont="0" applyFill="0" applyBorder="0" applyAlignment="0" applyProtection="0"/>
    <xf numFmtId="0" fontId="98" fillId="0" borderId="0" applyNumberFormat="0" applyFill="0" applyBorder="0" applyAlignment="0" applyProtection="0"/>
    <xf numFmtId="0" fontId="99" fillId="0" borderId="0"/>
    <xf numFmtId="0" fontId="100" fillId="0" borderId="0">
      <alignment vertical="center"/>
    </xf>
    <xf numFmtId="0" fontId="99" fillId="0" borderId="0">
      <alignment vertical="center"/>
    </xf>
    <xf numFmtId="0" fontId="100" fillId="0" borderId="0">
      <alignment vertical="center"/>
    </xf>
    <xf numFmtId="0" fontId="101" fillId="0" borderId="0"/>
    <xf numFmtId="0" fontId="10" fillId="0" borderId="0"/>
    <xf numFmtId="0" fontId="10" fillId="0" borderId="0"/>
    <xf numFmtId="44" fontId="21" fillId="0" borderId="0" applyFont="0" applyFill="0" applyBorder="0" applyAlignment="0" applyProtection="0"/>
    <xf numFmtId="0" fontId="10" fillId="0" borderId="0"/>
    <xf numFmtId="0" fontId="102" fillId="0" borderId="0"/>
    <xf numFmtId="0" fontId="21" fillId="0" borderId="0"/>
    <xf numFmtId="0" fontId="9" fillId="0" borderId="0"/>
    <xf numFmtId="0" fontId="21" fillId="0" borderId="0"/>
    <xf numFmtId="0" fontId="21" fillId="0" borderId="0"/>
    <xf numFmtId="0" fontId="23" fillId="0" borderId="0"/>
    <xf numFmtId="0" fontId="23" fillId="0" borderId="0"/>
    <xf numFmtId="0" fontId="23" fillId="0" borderId="0"/>
    <xf numFmtId="0" fontId="8" fillId="0" borderId="0"/>
    <xf numFmtId="0" fontId="7" fillId="0" borderId="0"/>
    <xf numFmtId="0" fontId="7" fillId="0" borderId="0"/>
    <xf numFmtId="0" fontId="6" fillId="0" borderId="0"/>
    <xf numFmtId="0" fontId="6" fillId="0" borderId="0"/>
    <xf numFmtId="44"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03" fillId="0" borderId="0"/>
    <xf numFmtId="0" fontId="104" fillId="0" borderId="0"/>
    <xf numFmtId="184" fontId="105" fillId="0" borderId="0"/>
    <xf numFmtId="184" fontId="105" fillId="0" borderId="0"/>
    <xf numFmtId="0" fontId="106" fillId="0" borderId="0">
      <alignment horizontal="center"/>
    </xf>
    <xf numFmtId="0" fontId="106" fillId="0" borderId="0">
      <alignment horizontal="center" textRotation="90"/>
    </xf>
    <xf numFmtId="184" fontId="107" fillId="0" borderId="0"/>
    <xf numFmtId="184" fontId="105" fillId="0" borderId="0"/>
    <xf numFmtId="184" fontId="105" fillId="0" borderId="0"/>
    <xf numFmtId="0" fontId="108" fillId="0" borderId="0"/>
    <xf numFmtId="185" fontId="108" fillId="0" borderId="0"/>
    <xf numFmtId="184" fontId="107" fillId="0" borderId="0"/>
    <xf numFmtId="0" fontId="109" fillId="0" borderId="0"/>
    <xf numFmtId="0" fontId="87" fillId="0" borderId="0">
      <alignment vertical="center"/>
    </xf>
    <xf numFmtId="0" fontId="5" fillId="0" borderId="0"/>
    <xf numFmtId="9" fontId="109" fillId="0" borderId="0" applyFont="0" applyFill="0" applyBorder="0" applyAlignment="0" applyProtection="0"/>
    <xf numFmtId="0" fontId="110" fillId="0" borderId="0" applyFill="0" applyProtection="0"/>
    <xf numFmtId="0" fontId="28" fillId="0" borderId="0"/>
    <xf numFmtId="0" fontId="4" fillId="0" borderId="0"/>
    <xf numFmtId="0" fontId="17" fillId="0" borderId="0" applyFill="0" applyProtection="0"/>
    <xf numFmtId="0" fontId="21" fillId="0" borderId="0"/>
    <xf numFmtId="0" fontId="21" fillId="0" borderId="0"/>
    <xf numFmtId="0" fontId="21" fillId="0" borderId="0"/>
    <xf numFmtId="0" fontId="110" fillId="0" borderId="0" applyFill="0" applyProtection="0"/>
    <xf numFmtId="0" fontId="110" fillId="0" borderId="0" applyFill="0" applyProtection="0"/>
    <xf numFmtId="0" fontId="3" fillId="0" borderId="0"/>
    <xf numFmtId="0" fontId="110" fillId="0" borderId="0" applyFill="0" applyProtection="0"/>
    <xf numFmtId="0" fontId="110" fillId="0" borderId="0" applyFill="0" applyProtection="0"/>
    <xf numFmtId="0" fontId="2" fillId="0" borderId="0"/>
    <xf numFmtId="0" fontId="2" fillId="0" borderId="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7" fillId="0" borderId="0" applyFill="0" applyProtection="0"/>
    <xf numFmtId="0" fontId="111" fillId="0" borderId="0"/>
    <xf numFmtId="9" fontId="113" fillId="0" borderId="0" applyFont="0" applyFill="0" applyBorder="0" applyAlignment="0" applyProtection="0">
      <alignment vertical="center"/>
    </xf>
    <xf numFmtId="9" fontId="99" fillId="0" borderId="0" applyFont="0" applyFill="0" applyBorder="0" applyAlignment="0" applyProtection="0">
      <alignment vertical="center"/>
    </xf>
    <xf numFmtId="9" fontId="113" fillId="0" borderId="0" applyFont="0" applyFill="0" applyBorder="0" applyAlignment="0" applyProtection="0">
      <alignment vertical="center"/>
    </xf>
    <xf numFmtId="0" fontId="99" fillId="0" borderId="0"/>
    <xf numFmtId="0" fontId="113" fillId="0" borderId="0">
      <alignment vertical="center"/>
    </xf>
    <xf numFmtId="0" fontId="113" fillId="0" borderId="0"/>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99" fillId="0" borderId="0">
      <alignment vertical="center"/>
    </xf>
    <xf numFmtId="0" fontId="99" fillId="0" borderId="0"/>
    <xf numFmtId="0" fontId="100" fillId="0" borderId="0">
      <alignment vertical="center"/>
    </xf>
    <xf numFmtId="0" fontId="99" fillId="0" borderId="0"/>
    <xf numFmtId="0" fontId="99" fillId="0" borderId="0">
      <alignment vertical="center"/>
    </xf>
    <xf numFmtId="0" fontId="99" fillId="0" borderId="0"/>
    <xf numFmtId="0" fontId="113" fillId="0" borderId="0">
      <alignment vertical="center"/>
    </xf>
    <xf numFmtId="0" fontId="99" fillId="0" borderId="0">
      <alignment vertical="center"/>
    </xf>
    <xf numFmtId="0" fontId="113" fillId="0" borderId="0">
      <alignment vertical="center"/>
    </xf>
    <xf numFmtId="0" fontId="113" fillId="0" borderId="0"/>
    <xf numFmtId="0" fontId="113" fillId="0" borderId="0"/>
    <xf numFmtId="0" fontId="99" fillId="0" borderId="0"/>
    <xf numFmtId="0" fontId="113" fillId="0" borderId="0">
      <alignment vertical="center"/>
    </xf>
    <xf numFmtId="0" fontId="113" fillId="0" borderId="0">
      <alignment vertical="center"/>
    </xf>
    <xf numFmtId="0" fontId="113" fillId="0" borderId="0">
      <alignment vertical="center"/>
    </xf>
    <xf numFmtId="0" fontId="99" fillId="0" borderId="0"/>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186" fontId="99" fillId="0" borderId="0" applyFont="0" applyFill="0" applyBorder="0" applyAlignment="0" applyProtection="0"/>
    <xf numFmtId="186" fontId="113" fillId="0" borderId="0" applyFont="0" applyFill="0" applyBorder="0" applyAlignment="0" applyProtection="0">
      <alignment vertical="center"/>
    </xf>
    <xf numFmtId="186" fontId="113" fillId="0" borderId="0" applyFont="0" applyFill="0" applyBorder="0" applyAlignment="0" applyProtection="0">
      <alignment vertical="center"/>
    </xf>
    <xf numFmtId="186" fontId="99" fillId="0" borderId="0" applyFont="0" applyFill="0" applyBorder="0" applyAlignment="0" applyProtection="0"/>
    <xf numFmtId="0" fontId="99" fillId="0" borderId="0">
      <alignment vertical="center"/>
    </xf>
    <xf numFmtId="0" fontId="99" fillId="0" borderId="0">
      <alignment vertical="center"/>
    </xf>
    <xf numFmtId="0" fontId="99" fillId="0" borderId="0"/>
    <xf numFmtId="0" fontId="112" fillId="0" borderId="0">
      <alignment vertical="center"/>
    </xf>
    <xf numFmtId="9" fontId="114" fillId="0" borderId="0" applyFont="0" applyFill="0" applyBorder="0" applyAlignment="0" applyProtection="0">
      <alignment vertical="center"/>
    </xf>
    <xf numFmtId="0" fontId="99" fillId="0" borderId="0">
      <alignment vertical="center"/>
    </xf>
    <xf numFmtId="0" fontId="115" fillId="0" borderId="0">
      <alignment vertical="center"/>
    </xf>
    <xf numFmtId="0" fontId="114" fillId="0" borderId="0">
      <alignment vertical="center"/>
    </xf>
    <xf numFmtId="0" fontId="99" fillId="0" borderId="0">
      <alignment vertical="center"/>
    </xf>
    <xf numFmtId="0" fontId="114" fillId="0" borderId="0">
      <alignment vertical="center"/>
    </xf>
    <xf numFmtId="0" fontId="114" fillId="0" borderId="0">
      <alignment vertical="center"/>
    </xf>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186" fontId="114" fillId="0" borderId="0" applyFont="0" applyFill="0" applyBorder="0" applyAlignment="0" applyProtection="0">
      <alignment vertical="center"/>
    </xf>
    <xf numFmtId="186" fontId="99" fillId="0" borderId="0" applyFont="0" applyFill="0" applyBorder="0" applyAlignment="0" applyProtection="0">
      <alignment vertical="center"/>
    </xf>
    <xf numFmtId="186" fontId="99" fillId="0" borderId="0" applyFont="0" applyFill="0" applyBorder="0" applyAlignment="0" applyProtection="0">
      <alignment vertical="center"/>
    </xf>
    <xf numFmtId="9" fontId="99" fillId="0" borderId="0" applyFont="0" applyFill="0" applyBorder="0" applyAlignment="0" applyProtection="0">
      <alignment vertical="center"/>
    </xf>
    <xf numFmtId="9" fontId="99" fillId="0" borderId="0" applyFont="0" applyFill="0" applyBorder="0" applyAlignment="0" applyProtection="0">
      <alignment vertical="center"/>
    </xf>
    <xf numFmtId="0" fontId="116" fillId="0" borderId="0">
      <alignment vertical="center"/>
    </xf>
    <xf numFmtId="0" fontId="99" fillId="0" borderId="0">
      <alignment vertical="center"/>
    </xf>
    <xf numFmtId="0" fontId="99" fillId="0" borderId="0">
      <alignment vertical="center"/>
    </xf>
    <xf numFmtId="0" fontId="112" fillId="0" borderId="0">
      <alignment vertical="center"/>
    </xf>
    <xf numFmtId="0" fontId="99" fillId="0" borderId="0">
      <alignment vertical="center"/>
    </xf>
    <xf numFmtId="0" fontId="112" fillId="0" borderId="0">
      <alignment vertical="center"/>
    </xf>
    <xf numFmtId="0" fontId="112" fillId="0" borderId="0">
      <alignment vertical="center"/>
    </xf>
    <xf numFmtId="0" fontId="99" fillId="0" borderId="0">
      <alignment vertical="center"/>
    </xf>
    <xf numFmtId="0" fontId="115" fillId="0" borderId="0">
      <alignment vertical="center"/>
    </xf>
    <xf numFmtId="0" fontId="23" fillId="0" borderId="0"/>
    <xf numFmtId="0" fontId="19" fillId="0" borderId="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7" fillId="0" borderId="0" applyFill="0" applyProtection="0"/>
    <xf numFmtId="0" fontId="117" fillId="0" borderId="0"/>
    <xf numFmtId="43" fontId="12" fillId="0" borderId="0" applyFont="0" applyFill="0" applyBorder="0" applyAlignment="0" applyProtection="0"/>
    <xf numFmtId="175" fontId="118" fillId="0" borderId="0" applyFill="0" applyBorder="0" applyAlignment="0" applyProtection="0"/>
    <xf numFmtId="182" fontId="119" fillId="0" borderId="0" applyFont="0" applyFill="0" applyBorder="0" applyAlignment="0" applyProtection="0"/>
    <xf numFmtId="43" fontId="12" fillId="0" borderId="0" applyFont="0" applyFill="0" applyBorder="0" applyAlignment="0" applyProtection="0"/>
    <xf numFmtId="175" fontId="118" fillId="0" borderId="0" applyFill="0" applyBorder="0" applyAlignment="0" applyProtection="0"/>
    <xf numFmtId="43" fontId="28" fillId="0" borderId="0" applyFont="0" applyFill="0" applyBorder="0" applyAlignment="0" applyProtection="0"/>
    <xf numFmtId="187" fontId="50" fillId="0" borderId="0" applyFont="0" applyFill="0" applyBorder="0" applyAlignment="0" applyProtection="0"/>
    <xf numFmtId="0" fontId="21" fillId="0" borderId="0"/>
    <xf numFmtId="0" fontId="21" fillId="0" borderId="0"/>
    <xf numFmtId="0" fontId="21" fillId="0" borderId="0"/>
    <xf numFmtId="0" fontId="120" fillId="44" borderId="0" applyNumberFormat="0" applyBorder="0" applyAlignment="0" applyProtection="0"/>
    <xf numFmtId="0" fontId="23" fillId="0" borderId="0"/>
    <xf numFmtId="0" fontId="28" fillId="0" borderId="0"/>
    <xf numFmtId="0" fontId="17" fillId="0" borderId="0"/>
    <xf numFmtId="0" fontId="1" fillId="0" borderId="0"/>
    <xf numFmtId="0" fontId="18" fillId="0" borderId="0"/>
    <xf numFmtId="0" fontId="12" fillId="0" borderId="0"/>
    <xf numFmtId="0" fontId="1" fillId="0" borderId="0"/>
    <xf numFmtId="0" fontId="1" fillId="0" borderId="0"/>
    <xf numFmtId="0" fontId="1" fillId="0" borderId="0"/>
    <xf numFmtId="0" fontId="1" fillId="0" borderId="0"/>
    <xf numFmtId="0" fontId="1" fillId="0" borderId="0"/>
    <xf numFmtId="0" fontId="28" fillId="0" borderId="0"/>
    <xf numFmtId="0" fontId="119" fillId="0" borderId="0"/>
    <xf numFmtId="0" fontId="28" fillId="0" borderId="0"/>
    <xf numFmtId="0" fontId="121" fillId="0" borderId="0"/>
    <xf numFmtId="0" fontId="21" fillId="0" borderId="0"/>
    <xf numFmtId="0" fontId="21" fillId="0" borderId="0"/>
    <xf numFmtId="0" fontId="23" fillId="0" borderId="0"/>
    <xf numFmtId="0" fontId="21" fillId="0" borderId="0"/>
    <xf numFmtId="0" fontId="12" fillId="2" borderId="0">
      <alignment vertical="center" wrapText="1"/>
    </xf>
    <xf numFmtId="0" fontId="50" fillId="0" borderId="0"/>
    <xf numFmtId="0" fontId="21" fillId="0" borderId="0"/>
    <xf numFmtId="0" fontId="12" fillId="0" borderId="0"/>
    <xf numFmtId="0" fontId="11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17" fillId="0" borderId="0"/>
    <xf numFmtId="0" fontId="21" fillId="0" borderId="0"/>
    <xf numFmtId="0" fontId="16" fillId="0" borderId="0"/>
    <xf numFmtId="188" fontId="21" fillId="0" borderId="0" applyFont="0" applyFill="0" applyBorder="0" applyAlignment="0" applyProtection="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7" fillId="0" borderId="0"/>
    <xf numFmtId="0" fontId="110" fillId="0" borderId="0" applyFill="0" applyProtection="0"/>
    <xf numFmtId="0" fontId="110" fillId="0" borderId="0" applyFill="0" applyProtection="0"/>
    <xf numFmtId="0" fontId="17" fillId="0" borderId="0" applyFill="0" applyProtection="0"/>
    <xf numFmtId="0" fontId="17" fillId="0" borderId="0" applyFill="0" applyProtection="0"/>
    <xf numFmtId="0" fontId="12" fillId="0" borderId="0"/>
    <xf numFmtId="0" fontId="122" fillId="0" borderId="0"/>
    <xf numFmtId="0" fontId="18" fillId="0" borderId="0"/>
    <xf numFmtId="0" fontId="12" fillId="0" borderId="0"/>
    <xf numFmtId="0" fontId="12" fillId="0" borderId="0"/>
    <xf numFmtId="0" fontId="12" fillId="0" borderId="0"/>
  </cellStyleXfs>
  <cellXfs count="193">
    <xf numFmtId="0" fontId="0" fillId="0" borderId="0" xfId="0"/>
    <xf numFmtId="2" fontId="12" fillId="0" borderId="0" xfId="1050" applyNumberFormat="1" applyFont="1" applyFill="1" applyAlignment="1">
      <alignment horizontal="center" vertical="center"/>
    </xf>
    <xf numFmtId="0" fontId="12" fillId="0" borderId="0" xfId="50" applyFont="1" applyFill="1" applyAlignment="1">
      <alignment vertical="center"/>
    </xf>
    <xf numFmtId="0" fontId="12" fillId="0" borderId="0" xfId="50" applyFont="1" applyFill="1"/>
    <xf numFmtId="0" fontId="12" fillId="0" borderId="0" xfId="1050" applyFont="1" applyFill="1" applyAlignment="1">
      <alignment horizontal="center"/>
    </xf>
    <xf numFmtId="0" fontId="12" fillId="0" borderId="0" xfId="1050" applyFont="1" applyFill="1" applyAlignment="1">
      <alignment vertical="center"/>
    </xf>
    <xf numFmtId="0" fontId="12" fillId="0" borderId="0" xfId="1050" applyFont="1" applyFill="1"/>
    <xf numFmtId="3" fontId="12" fillId="0" borderId="0" xfId="1050" applyNumberFormat="1" applyFont="1" applyFill="1"/>
    <xf numFmtId="1" fontId="12" fillId="0" borderId="0" xfId="1050" applyNumberFormat="1" applyFont="1" applyFill="1" applyAlignment="1">
      <alignment horizontal="center" vertical="center"/>
    </xf>
    <xf numFmtId="0" fontId="12" fillId="0" borderId="0" xfId="1050" applyFont="1" applyFill="1" applyAlignment="1">
      <alignment horizontal="right"/>
    </xf>
    <xf numFmtId="170" fontId="12" fillId="0" borderId="0" xfId="1050" applyNumberFormat="1" applyFont="1" applyFill="1"/>
    <xf numFmtId="0" fontId="12" fillId="0" borderId="0" xfId="1050" applyFont="1" applyFill="1" applyAlignment="1">
      <alignment horizontal="center" vertical="distributed"/>
    </xf>
    <xf numFmtId="0" fontId="31" fillId="0" borderId="0" xfId="1050" applyFont="1" applyFill="1" applyAlignment="1">
      <alignment vertical="center" wrapText="1"/>
    </xf>
    <xf numFmtId="170" fontId="31" fillId="0" borderId="0" xfId="1050" applyNumberFormat="1" applyFont="1" applyFill="1" applyAlignment="1">
      <alignment vertical="center" wrapText="1"/>
    </xf>
    <xf numFmtId="189" fontId="12" fillId="0" borderId="0" xfId="1050" applyNumberFormat="1" applyFont="1" applyFill="1"/>
    <xf numFmtId="4" fontId="12" fillId="0" borderId="0" xfId="1050" applyNumberFormat="1" applyFont="1" applyFill="1"/>
    <xf numFmtId="0" fontId="0" fillId="69" borderId="1" xfId="0" applyFill="1" applyBorder="1" applyAlignment="1">
      <alignment horizontal="center" vertical="center"/>
    </xf>
    <xf numFmtId="0" fontId="21" fillId="69" borderId="1" xfId="0" applyFont="1" applyFill="1" applyBorder="1" applyAlignment="1">
      <alignment horizontal="center" vertical="top" wrapText="1"/>
    </xf>
    <xf numFmtId="0" fontId="0" fillId="69" borderId="32" xfId="0" applyFill="1" applyBorder="1" applyAlignment="1">
      <alignment horizontal="center" vertical="center"/>
    </xf>
    <xf numFmtId="0" fontId="28" fillId="69" borderId="28" xfId="0" applyFont="1" applyFill="1" applyBorder="1" applyAlignment="1">
      <alignment horizontal="left" vertical="center"/>
    </xf>
    <xf numFmtId="0" fontId="0" fillId="69" borderId="1" xfId="0" applyFill="1" applyBorder="1" applyAlignment="1">
      <alignment horizontal="left" vertical="center"/>
    </xf>
    <xf numFmtId="0" fontId="0" fillId="69" borderId="1" xfId="0" applyFill="1" applyBorder="1" applyAlignment="1">
      <alignment vertical="center" wrapText="1"/>
    </xf>
    <xf numFmtId="0" fontId="28" fillId="69" borderId="1" xfId="0" applyFont="1" applyFill="1" applyBorder="1" applyAlignment="1">
      <alignment horizontal="center" vertical="center" wrapText="1"/>
    </xf>
    <xf numFmtId="0" fontId="0" fillId="69" borderId="28" xfId="0" applyFill="1" applyBorder="1" applyAlignment="1">
      <alignment horizontal="left" vertical="center"/>
    </xf>
    <xf numFmtId="0" fontId="0" fillId="69" borderId="1" xfId="0" applyFill="1" applyBorder="1" applyAlignment="1">
      <alignment horizontal="center" vertical="center" wrapText="1"/>
    </xf>
    <xf numFmtId="0" fontId="0" fillId="69" borderId="1" xfId="0" applyFill="1" applyBorder="1" applyAlignment="1">
      <alignment horizontal="center" vertical="top" wrapText="1"/>
    </xf>
    <xf numFmtId="0" fontId="0" fillId="69" borderId="34" xfId="0" applyFill="1" applyBorder="1" applyAlignment="1">
      <alignment horizontal="center" vertical="center"/>
    </xf>
    <xf numFmtId="0" fontId="12" fillId="69" borderId="1" xfId="36" applyFill="1" applyBorder="1" applyAlignment="1" applyProtection="1">
      <alignment horizontal="center" vertical="center" wrapText="1"/>
      <protection locked="0"/>
    </xf>
    <xf numFmtId="3" fontId="0" fillId="69" borderId="1" xfId="0" applyNumberFormat="1" applyFill="1" applyBorder="1" applyAlignment="1">
      <alignment horizontal="center" vertical="center"/>
    </xf>
    <xf numFmtId="0" fontId="12" fillId="69" borderId="29" xfId="36" applyFill="1" applyBorder="1" applyAlignment="1" applyProtection="1">
      <alignment horizontal="center" vertical="center" wrapText="1"/>
      <protection locked="0"/>
    </xf>
    <xf numFmtId="1" fontId="0" fillId="69" borderId="1" xfId="0" applyNumberFormat="1" applyFill="1" applyBorder="1" applyAlignment="1">
      <alignment horizontal="center" vertical="center"/>
    </xf>
    <xf numFmtId="0" fontId="0" fillId="69" borderId="1" xfId="0" applyFill="1" applyBorder="1" applyAlignment="1">
      <alignment horizontal="left" vertical="center" wrapText="1"/>
    </xf>
    <xf numFmtId="49" fontId="129" fillId="69" borderId="30" xfId="0" applyNumberFormat="1" applyFont="1" applyFill="1" applyBorder="1" applyAlignment="1">
      <alignment vertical="center" wrapText="1"/>
    </xf>
    <xf numFmtId="49" fontId="129" fillId="69" borderId="31" xfId="0" applyNumberFormat="1" applyFont="1" applyFill="1" applyBorder="1" applyAlignment="1">
      <alignment vertical="center" wrapText="1"/>
    </xf>
    <xf numFmtId="1" fontId="12" fillId="69" borderId="29" xfId="1050" applyNumberFormat="1" applyFont="1" applyFill="1" applyBorder="1" applyAlignment="1">
      <alignment horizontal="center" vertical="distributed"/>
    </xf>
    <xf numFmtId="1" fontId="12" fillId="69" borderId="30" xfId="1050" applyNumberFormat="1" applyFont="1" applyFill="1" applyBorder="1" applyAlignment="1">
      <alignment horizontal="center" vertical="center" wrapText="1"/>
    </xf>
    <xf numFmtId="1" fontId="12" fillId="69" borderId="32" xfId="1050" applyNumberFormat="1" applyFont="1" applyFill="1" applyBorder="1" applyAlignment="1">
      <alignment horizontal="center" vertical="center" wrapText="1"/>
    </xf>
    <xf numFmtId="0" fontId="12" fillId="69" borderId="1" xfId="0" applyFont="1" applyFill="1" applyBorder="1" applyAlignment="1">
      <alignment horizontal="left" vertical="center" wrapText="1"/>
    </xf>
    <xf numFmtId="0" fontId="12" fillId="69" borderId="1" xfId="0" applyFont="1" applyFill="1" applyBorder="1" applyAlignment="1">
      <alignment horizontal="center" vertical="top" wrapText="1"/>
    </xf>
    <xf numFmtId="0" fontId="123" fillId="69" borderId="1" xfId="0" applyFont="1" applyFill="1" applyBorder="1" applyAlignment="1">
      <alignment horizontal="center" vertical="top" wrapText="1"/>
    </xf>
    <xf numFmtId="0" fontId="12" fillId="69" borderId="1" xfId="0" applyFont="1" applyFill="1" applyBorder="1" applyAlignment="1">
      <alignment horizontal="center" vertical="center"/>
    </xf>
    <xf numFmtId="4" fontId="12" fillId="69" borderId="1" xfId="1050" applyNumberFormat="1" applyFont="1" applyFill="1" applyBorder="1" applyAlignment="1">
      <alignment horizontal="center" vertical="center" wrapText="1"/>
    </xf>
    <xf numFmtId="170" fontId="12" fillId="69" borderId="1" xfId="1050" applyNumberFormat="1" applyFont="1" applyFill="1" applyBorder="1" applyAlignment="1">
      <alignment horizontal="center" vertical="center" wrapText="1"/>
    </xf>
    <xf numFmtId="170" fontId="12" fillId="69" borderId="1" xfId="33" applyNumberFormat="1" applyFont="1" applyFill="1" applyBorder="1" applyAlignment="1">
      <alignment horizontal="center" vertical="center" wrapText="1"/>
    </xf>
    <xf numFmtId="170" fontId="12" fillId="69" borderId="1" xfId="50" applyNumberFormat="1" applyFont="1" applyFill="1" applyBorder="1" applyAlignment="1">
      <alignment horizontal="center" vertical="center" wrapText="1"/>
    </xf>
    <xf numFmtId="3" fontId="12" fillId="69" borderId="1" xfId="50" applyNumberFormat="1" applyFont="1" applyFill="1" applyBorder="1" applyAlignment="1">
      <alignment horizontal="center" vertical="center" wrapText="1"/>
    </xf>
    <xf numFmtId="170" fontId="12" fillId="69" borderId="33" xfId="50" applyNumberFormat="1" applyFont="1" applyFill="1" applyBorder="1" applyAlignment="1">
      <alignment horizontal="center" vertical="center" wrapText="1"/>
    </xf>
    <xf numFmtId="0" fontId="12" fillId="69" borderId="1" xfId="0" applyFont="1" applyFill="1" applyBorder="1" applyAlignment="1">
      <alignment horizontal="left" vertical="center"/>
    </xf>
    <xf numFmtId="2" fontId="12" fillId="69" borderId="1" xfId="0" applyNumberFormat="1" applyFont="1" applyFill="1" applyBorder="1" applyAlignment="1">
      <alignment horizontal="right" vertical="center" wrapText="1"/>
    </xf>
    <xf numFmtId="0" fontId="12" fillId="69" borderId="1" xfId="0" applyFont="1" applyFill="1" applyBorder="1" applyAlignment="1">
      <alignment horizontal="center" vertical="center" wrapText="1"/>
    </xf>
    <xf numFmtId="0" fontId="123" fillId="69" borderId="1" xfId="0" applyFont="1" applyFill="1" applyBorder="1" applyAlignment="1">
      <alignment horizontal="center" vertical="center" wrapText="1"/>
    </xf>
    <xf numFmtId="0" fontId="28" fillId="69" borderId="1" xfId="0" applyFont="1" applyFill="1" applyBorder="1" applyAlignment="1">
      <alignment horizontal="center" vertical="top" wrapText="1"/>
    </xf>
    <xf numFmtId="0" fontId="28" fillId="69" borderId="1" xfId="0" applyFont="1" applyFill="1" applyBorder="1" applyAlignment="1">
      <alignment horizontal="center" vertical="top"/>
    </xf>
    <xf numFmtId="3" fontId="12" fillId="69" borderId="1" xfId="0" applyNumberFormat="1" applyFont="1" applyFill="1" applyBorder="1" applyAlignment="1">
      <alignment horizontal="center" vertical="center"/>
    </xf>
    <xf numFmtId="3" fontId="28" fillId="69" borderId="1" xfId="0" applyNumberFormat="1" applyFont="1" applyFill="1" applyBorder="1" applyAlignment="1">
      <alignment horizontal="left" vertical="center"/>
    </xf>
    <xf numFmtId="0" fontId="28" fillId="69" borderId="1" xfId="0" applyFont="1" applyFill="1" applyBorder="1" applyAlignment="1">
      <alignment horizontal="center" vertical="center"/>
    </xf>
    <xf numFmtId="0" fontId="12" fillId="69" borderId="1" xfId="0" applyFont="1" applyFill="1" applyBorder="1" applyAlignment="1">
      <alignment horizontal="left" vertical="top" wrapText="1"/>
    </xf>
    <xf numFmtId="0" fontId="12" fillId="69" borderId="1" xfId="0" applyFont="1" applyFill="1" applyBorder="1" applyAlignment="1">
      <alignment horizontal="justify" vertical="top" wrapText="1"/>
    </xf>
    <xf numFmtId="0" fontId="124" fillId="69" borderId="1" xfId="0" applyFont="1" applyFill="1" applyBorder="1" applyAlignment="1">
      <alignment vertical="center" wrapText="1"/>
    </xf>
    <xf numFmtId="0" fontId="87" fillId="69" borderId="1" xfId="1316" applyFont="1" applyFill="1" applyBorder="1" applyAlignment="1" applyProtection="1">
      <alignment horizontal="left" vertical="center" wrapText="1"/>
      <protection locked="0"/>
    </xf>
    <xf numFmtId="0" fontId="87" fillId="69" borderId="1" xfId="36" applyFont="1" applyFill="1" applyBorder="1" applyAlignment="1" applyProtection="1">
      <alignment horizontal="center" vertical="center" wrapText="1"/>
      <protection locked="0"/>
    </xf>
    <xf numFmtId="0" fontId="87" fillId="69" borderId="1" xfId="36" applyFont="1" applyFill="1" applyBorder="1" applyAlignment="1" applyProtection="1">
      <alignment horizontal="left" vertical="center" wrapText="1"/>
      <protection locked="0"/>
    </xf>
    <xf numFmtId="0" fontId="12" fillId="69" borderId="1" xfId="36" applyFont="1" applyFill="1" applyBorder="1" applyAlignment="1" applyProtection="1">
      <alignment horizontal="center" vertical="center" wrapText="1"/>
      <protection locked="0"/>
    </xf>
    <xf numFmtId="1" fontId="12" fillId="69" borderId="34" xfId="1050" applyNumberFormat="1" applyFont="1" applyFill="1" applyBorder="1" applyAlignment="1">
      <alignment horizontal="center" vertical="center" wrapText="1"/>
    </xf>
    <xf numFmtId="0" fontId="87" fillId="69" borderId="35" xfId="36" applyFont="1" applyFill="1" applyBorder="1" applyAlignment="1" applyProtection="1">
      <alignment horizontal="left" vertical="center" wrapText="1"/>
      <protection locked="0"/>
    </xf>
    <xf numFmtId="0" fontId="12" fillId="69" borderId="35" xfId="0" applyFont="1" applyFill="1" applyBorder="1" applyAlignment="1">
      <alignment horizontal="center" vertical="center"/>
    </xf>
    <xf numFmtId="4" fontId="12" fillId="69" borderId="35" xfId="1050" applyNumberFormat="1" applyFont="1" applyFill="1" applyBorder="1" applyAlignment="1">
      <alignment horizontal="center" vertical="center" wrapText="1"/>
    </xf>
    <xf numFmtId="170" fontId="12" fillId="69" borderId="35" xfId="1050" applyNumberFormat="1" applyFont="1" applyFill="1" applyBorder="1" applyAlignment="1">
      <alignment horizontal="center" vertical="center" wrapText="1"/>
    </xf>
    <xf numFmtId="0" fontId="125" fillId="69" borderId="1" xfId="0" applyFont="1" applyFill="1" applyBorder="1" applyAlignment="1">
      <alignment horizontal="center" vertical="center" wrapText="1"/>
    </xf>
    <xf numFmtId="1" fontId="12" fillId="69" borderId="1" xfId="0" applyNumberFormat="1" applyFont="1" applyFill="1" applyBorder="1" applyAlignment="1">
      <alignment horizontal="center" vertical="center"/>
    </xf>
    <xf numFmtId="0" fontId="12" fillId="69" borderId="1" xfId="0" applyFont="1" applyFill="1" applyBorder="1" applyAlignment="1">
      <alignment horizontal="justify" vertical="center" wrapText="1"/>
    </xf>
    <xf numFmtId="0" fontId="21" fillId="69" borderId="1" xfId="0" applyFont="1" applyFill="1" applyBorder="1" applyAlignment="1">
      <alignment horizontal="center" vertical="center" wrapText="1"/>
    </xf>
    <xf numFmtId="0" fontId="28" fillId="69" borderId="1" xfId="0" applyFont="1" applyFill="1" applyBorder="1" applyAlignment="1">
      <alignment horizontal="left" vertical="center"/>
    </xf>
    <xf numFmtId="0" fontId="0" fillId="69" borderId="1" xfId="0" applyFill="1" applyBorder="1" applyAlignment="1">
      <alignment horizontal="left" vertical="top" wrapText="1"/>
    </xf>
    <xf numFmtId="0" fontId="28" fillId="69" borderId="1" xfId="0" applyFont="1" applyFill="1" applyBorder="1" applyAlignment="1">
      <alignment horizontal="justify" vertical="top" wrapText="1"/>
    </xf>
    <xf numFmtId="3" fontId="28" fillId="69" borderId="1" xfId="0" applyNumberFormat="1" applyFont="1" applyFill="1" applyBorder="1" applyAlignment="1">
      <alignment horizontal="center" vertical="center"/>
    </xf>
    <xf numFmtId="0" fontId="130" fillId="69" borderId="1" xfId="0" applyFont="1" applyFill="1" applyBorder="1" applyAlignment="1">
      <alignment vertical="center" wrapText="1"/>
    </xf>
    <xf numFmtId="1" fontId="0" fillId="69" borderId="37" xfId="0" applyNumberFormat="1" applyFill="1" applyBorder="1" applyAlignment="1">
      <alignment horizontal="center" vertical="center"/>
    </xf>
    <xf numFmtId="0" fontId="87" fillId="69" borderId="29" xfId="36" applyFont="1" applyFill="1" applyBorder="1" applyAlignment="1" applyProtection="1">
      <alignment horizontal="left" vertical="center" wrapText="1"/>
      <protection locked="0"/>
    </xf>
    <xf numFmtId="0" fontId="12" fillId="69" borderId="29" xfId="0" applyFont="1" applyFill="1" applyBorder="1" applyAlignment="1">
      <alignment horizontal="center" vertical="center"/>
    </xf>
    <xf numFmtId="0" fontId="0" fillId="69" borderId="29" xfId="0" applyFill="1" applyBorder="1" applyAlignment="1">
      <alignment horizontal="center" vertical="center" wrapText="1"/>
    </xf>
    <xf numFmtId="4" fontId="12" fillId="69" borderId="29" xfId="1050" applyNumberFormat="1" applyFont="1" applyFill="1" applyBorder="1" applyAlignment="1">
      <alignment horizontal="center" vertical="center" wrapText="1"/>
    </xf>
    <xf numFmtId="170" fontId="12" fillId="69" borderId="29" xfId="1050" applyNumberFormat="1" applyFont="1" applyFill="1" applyBorder="1" applyAlignment="1">
      <alignment horizontal="center" vertical="center" wrapText="1"/>
    </xf>
    <xf numFmtId="170" fontId="12" fillId="69" borderId="29" xfId="33" applyNumberFormat="1" applyFont="1" applyFill="1" applyBorder="1" applyAlignment="1">
      <alignment horizontal="center" vertical="center" wrapText="1"/>
    </xf>
    <xf numFmtId="170" fontId="12" fillId="69" borderId="29" xfId="50" applyNumberFormat="1" applyFont="1" applyFill="1" applyBorder="1" applyAlignment="1">
      <alignment horizontal="center" vertical="center" wrapText="1"/>
    </xf>
    <xf numFmtId="3" fontId="12" fillId="69" borderId="29" xfId="50" applyNumberFormat="1" applyFont="1" applyFill="1" applyBorder="1" applyAlignment="1">
      <alignment horizontal="center" vertical="center" wrapText="1"/>
    </xf>
    <xf numFmtId="170" fontId="12" fillId="69" borderId="38" xfId="50" applyNumberFormat="1" applyFont="1" applyFill="1" applyBorder="1" applyAlignment="1">
      <alignment horizontal="center" vertical="center" wrapText="1"/>
    </xf>
    <xf numFmtId="0" fontId="131" fillId="69" borderId="1" xfId="0" applyFont="1" applyFill="1" applyBorder="1" applyAlignment="1">
      <alignment horizontal="center" vertical="center" wrapText="1"/>
    </xf>
    <xf numFmtId="0" fontId="12" fillId="69" borderId="35" xfId="36" applyFill="1" applyBorder="1" applyAlignment="1" applyProtection="1">
      <alignment horizontal="center" vertical="center" wrapText="1"/>
      <protection locked="0"/>
    </xf>
    <xf numFmtId="0" fontId="0" fillId="69" borderId="35" xfId="0" applyFill="1" applyBorder="1" applyAlignment="1">
      <alignment horizontal="center" vertical="center" wrapText="1"/>
    </xf>
    <xf numFmtId="0" fontId="21" fillId="69" borderId="1" xfId="0" applyFont="1" applyFill="1" applyBorder="1" applyAlignment="1">
      <alignment horizontal="justify" vertical="top" wrapText="1"/>
    </xf>
    <xf numFmtId="0" fontId="21" fillId="69" borderId="1" xfId="0" applyFont="1" applyFill="1" applyBorder="1" applyAlignment="1">
      <alignment horizontal="justify" vertical="center" wrapText="1"/>
    </xf>
    <xf numFmtId="1" fontId="28" fillId="69" borderId="1" xfId="0" applyNumberFormat="1" applyFont="1" applyFill="1" applyBorder="1" applyAlignment="1">
      <alignment horizontal="center" vertical="center"/>
    </xf>
    <xf numFmtId="3" fontId="28" fillId="69" borderId="1" xfId="0" applyNumberFormat="1" applyFont="1" applyFill="1" applyBorder="1" applyAlignment="1">
      <alignment horizontal="center" vertical="center" wrapText="1"/>
    </xf>
    <xf numFmtId="0" fontId="0" fillId="69" borderId="30" xfId="0" applyFill="1" applyBorder="1" applyAlignment="1">
      <alignment horizontal="center" vertical="center" wrapText="1"/>
    </xf>
    <xf numFmtId="0" fontId="0" fillId="69" borderId="32" xfId="0" applyFill="1" applyBorder="1" applyAlignment="1">
      <alignment horizontal="center" vertical="center" wrapText="1"/>
    </xf>
    <xf numFmtId="0" fontId="0" fillId="69" borderId="34" xfId="0" applyFill="1" applyBorder="1" applyAlignment="1">
      <alignment horizontal="center" vertical="center" wrapText="1"/>
    </xf>
    <xf numFmtId="2" fontId="12" fillId="0" borderId="0" xfId="1050" applyNumberFormat="1" applyFont="1" applyFill="1" applyAlignment="1">
      <alignment horizontal="left" vertical="center"/>
    </xf>
    <xf numFmtId="0" fontId="0" fillId="0" borderId="0" xfId="1050" applyFont="1" applyFill="1" applyAlignment="1">
      <alignment horizontal="right"/>
    </xf>
    <xf numFmtId="14" fontId="12" fillId="0" borderId="0" xfId="1050" applyNumberFormat="1" applyFont="1" applyFill="1"/>
    <xf numFmtId="0" fontId="12" fillId="70" borderId="45" xfId="0" applyFont="1" applyFill="1" applyBorder="1" applyAlignment="1">
      <alignment horizontal="center" vertical="center" wrapText="1"/>
    </xf>
    <xf numFmtId="4" fontId="31" fillId="70" borderId="46" xfId="50" applyNumberFormat="1" applyFont="1" applyFill="1" applyBorder="1" applyAlignment="1">
      <alignment horizontal="center" vertical="center" wrapText="1"/>
    </xf>
    <xf numFmtId="44" fontId="31" fillId="70" borderId="46" xfId="50" applyNumberFormat="1" applyFont="1" applyFill="1" applyBorder="1" applyAlignment="1">
      <alignment horizontal="center" vertical="center" wrapText="1"/>
    </xf>
    <xf numFmtId="0" fontId="31" fillId="70" borderId="46" xfId="50" applyNumberFormat="1" applyFont="1" applyFill="1" applyBorder="1" applyAlignment="1">
      <alignment horizontal="center" vertical="center" wrapText="1"/>
    </xf>
    <xf numFmtId="4" fontId="31" fillId="69" borderId="45" xfId="1050" applyNumberFormat="1" applyFont="1" applyFill="1" applyBorder="1" applyAlignment="1">
      <alignment horizontal="right" vertical="center" wrapText="1"/>
    </xf>
    <xf numFmtId="0" fontId="127" fillId="0" borderId="0" xfId="1050" applyFont="1" applyFill="1" applyAlignment="1">
      <alignment horizontal="center" vertical="center"/>
    </xf>
    <xf numFmtId="0" fontId="132" fillId="72" borderId="50" xfId="0" applyFont="1" applyFill="1" applyBorder="1" applyAlignment="1">
      <alignment horizontal="justify" vertical="center" wrapText="1"/>
    </xf>
    <xf numFmtId="0" fontId="132" fillId="72" borderId="51" xfId="0" applyFont="1" applyFill="1" applyBorder="1" applyAlignment="1">
      <alignment horizontal="justify" vertical="center" wrapText="1"/>
    </xf>
    <xf numFmtId="0" fontId="133" fillId="0" borderId="0" xfId="0" applyFont="1" applyAlignment="1">
      <alignment vertical="center" wrapText="1"/>
    </xf>
    <xf numFmtId="0" fontId="134" fillId="0" borderId="0" xfId="0" applyFont="1" applyAlignment="1">
      <alignment vertical="center" wrapText="1"/>
    </xf>
    <xf numFmtId="0" fontId="135" fillId="0" borderId="0" xfId="0" applyFont="1"/>
    <xf numFmtId="0" fontId="133" fillId="0" borderId="0" xfId="0" applyFont="1" applyAlignment="1">
      <alignment horizontal="left" vertical="center" wrapText="1"/>
    </xf>
    <xf numFmtId="0" fontId="134" fillId="0" borderId="0" xfId="0" applyFont="1" applyAlignment="1">
      <alignment horizontal="left" vertical="center" wrapText="1"/>
    </xf>
    <xf numFmtId="0" fontId="123" fillId="69" borderId="1" xfId="0" applyFont="1" applyFill="1" applyBorder="1" applyAlignment="1">
      <alignment horizontal="center" vertical="center"/>
    </xf>
    <xf numFmtId="0" fontId="123" fillId="69" borderId="35" xfId="0" applyFont="1" applyFill="1" applyBorder="1" applyAlignment="1">
      <alignment horizontal="center" vertical="center"/>
    </xf>
    <xf numFmtId="0" fontId="123" fillId="0" borderId="0" xfId="1050" applyFont="1" applyFill="1"/>
    <xf numFmtId="0" fontId="123" fillId="0" borderId="0" xfId="50" applyFont="1" applyFill="1" applyAlignment="1">
      <alignment vertical="center"/>
    </xf>
    <xf numFmtId="0" fontId="136" fillId="0" borderId="0" xfId="1050" applyFont="1" applyFill="1" applyAlignment="1">
      <alignment horizontal="center" vertical="center"/>
    </xf>
    <xf numFmtId="0" fontId="123" fillId="69" borderId="1" xfId="0" applyFont="1" applyFill="1" applyBorder="1" applyAlignment="1">
      <alignment horizontal="center" vertical="top"/>
    </xf>
    <xf numFmtId="49" fontId="136" fillId="69" borderId="31" xfId="0" applyNumberFormat="1" applyFont="1" applyFill="1" applyBorder="1" applyAlignment="1">
      <alignment vertical="center" wrapText="1"/>
    </xf>
    <xf numFmtId="0" fontId="123" fillId="69" borderId="29" xfId="0" applyFont="1" applyFill="1" applyBorder="1" applyAlignment="1">
      <alignment horizontal="center" vertical="center"/>
    </xf>
    <xf numFmtId="0" fontId="133" fillId="0" borderId="0" xfId="0" applyFont="1" applyBorder="1" applyAlignment="1">
      <alignment horizontal="center" vertical="center" wrapText="1"/>
    </xf>
    <xf numFmtId="49" fontId="129" fillId="73" borderId="31" xfId="0" applyNumberFormat="1" applyFont="1" applyFill="1" applyBorder="1" applyAlignment="1">
      <alignment vertical="center" wrapText="1"/>
    </xf>
    <xf numFmtId="0" fontId="12" fillId="73" borderId="31" xfId="0" applyFont="1" applyFill="1" applyBorder="1" applyAlignment="1">
      <alignment horizontal="center" vertical="center" wrapText="1"/>
    </xf>
    <xf numFmtId="170" fontId="12" fillId="73" borderId="1" xfId="50" applyNumberFormat="1" applyFont="1" applyFill="1" applyBorder="1" applyAlignment="1">
      <alignment horizontal="center" vertical="center" wrapText="1"/>
    </xf>
    <xf numFmtId="3" fontId="12" fillId="73" borderId="1" xfId="50" applyNumberFormat="1" applyFont="1" applyFill="1" applyBorder="1" applyAlignment="1">
      <alignment horizontal="center" vertical="center" wrapText="1"/>
    </xf>
    <xf numFmtId="170" fontId="12" fillId="73" borderId="33" xfId="50" applyNumberFormat="1" applyFont="1" applyFill="1" applyBorder="1" applyAlignment="1">
      <alignment horizontal="center" vertical="center" wrapText="1"/>
    </xf>
    <xf numFmtId="1" fontId="12" fillId="70" borderId="52" xfId="1050" applyNumberFormat="1" applyFont="1" applyFill="1" applyBorder="1" applyAlignment="1">
      <alignment horizontal="center" vertical="center" wrapText="1"/>
    </xf>
    <xf numFmtId="0" fontId="12" fillId="69" borderId="29" xfId="36" applyFont="1" applyFill="1" applyBorder="1" applyAlignment="1" applyProtection="1">
      <alignment horizontal="center" vertical="center" wrapText="1"/>
      <protection locked="0"/>
    </xf>
    <xf numFmtId="0" fontId="12" fillId="69" borderId="29" xfId="0" applyFont="1" applyFill="1" applyBorder="1" applyAlignment="1">
      <alignment horizontal="center" vertical="center" wrapText="1"/>
    </xf>
    <xf numFmtId="0" fontId="12" fillId="73" borderId="53" xfId="0" applyFont="1" applyFill="1" applyBorder="1" applyAlignment="1">
      <alignment horizontal="center" vertical="center" wrapText="1"/>
    </xf>
    <xf numFmtId="0" fontId="12" fillId="73" borderId="53" xfId="0" applyFont="1" applyFill="1" applyBorder="1" applyAlignment="1">
      <alignment horizontal="center" vertical="center"/>
    </xf>
    <xf numFmtId="4" fontId="12" fillId="73" borderId="53" xfId="1050" applyNumberFormat="1" applyFont="1" applyFill="1" applyBorder="1" applyAlignment="1">
      <alignment horizontal="center" vertical="center" wrapText="1"/>
    </xf>
    <xf numFmtId="170" fontId="12" fillId="73" borderId="53" xfId="1050" applyNumberFormat="1" applyFont="1" applyFill="1" applyBorder="1" applyAlignment="1">
      <alignment horizontal="center" vertical="center" wrapText="1"/>
    </xf>
    <xf numFmtId="170" fontId="12" fillId="73" borderId="53" xfId="33" applyNumberFormat="1" applyFont="1" applyFill="1" applyBorder="1" applyAlignment="1">
      <alignment horizontal="center" vertical="center" wrapText="1"/>
    </xf>
    <xf numFmtId="170" fontId="12" fillId="73" borderId="53" xfId="50" applyNumberFormat="1" applyFont="1" applyFill="1" applyBorder="1" applyAlignment="1">
      <alignment horizontal="center" vertical="center" wrapText="1"/>
    </xf>
    <xf numFmtId="3" fontId="12" fillId="73" borderId="53" xfId="50" applyNumberFormat="1" applyFont="1" applyFill="1" applyBorder="1" applyAlignment="1">
      <alignment horizontal="center" vertical="center" wrapText="1"/>
    </xf>
    <xf numFmtId="170" fontId="12" fillId="73" borderId="54" xfId="50" applyNumberFormat="1" applyFont="1" applyFill="1" applyBorder="1" applyAlignment="1">
      <alignment horizontal="center" vertical="center" wrapText="1"/>
    </xf>
    <xf numFmtId="0" fontId="12" fillId="69" borderId="53" xfId="0" applyFont="1" applyFill="1" applyBorder="1" applyAlignment="1">
      <alignment horizontal="center" vertical="center" wrapText="1"/>
    </xf>
    <xf numFmtId="0" fontId="123" fillId="69" borderId="53" xfId="0" applyFont="1" applyFill="1" applyBorder="1" applyAlignment="1">
      <alignment horizontal="center" vertical="center"/>
    </xf>
    <xf numFmtId="49" fontId="31" fillId="69" borderId="53" xfId="0" applyNumberFormat="1" applyFont="1" applyFill="1" applyBorder="1" applyAlignment="1">
      <alignment horizontal="left" vertical="center" wrapText="1"/>
    </xf>
    <xf numFmtId="49" fontId="129" fillId="69" borderId="53" xfId="0" applyNumberFormat="1" applyFont="1" applyFill="1" applyBorder="1" applyAlignment="1">
      <alignment vertical="center" wrapText="1"/>
    </xf>
    <xf numFmtId="49" fontId="136" fillId="69" borderId="53" xfId="0" applyNumberFormat="1" applyFont="1" applyFill="1" applyBorder="1" applyAlignment="1">
      <alignment vertical="center" wrapText="1"/>
    </xf>
    <xf numFmtId="49" fontId="129" fillId="73" borderId="53" xfId="0" applyNumberFormat="1" applyFont="1" applyFill="1" applyBorder="1" applyAlignment="1">
      <alignment vertical="center" wrapText="1"/>
    </xf>
    <xf numFmtId="1" fontId="12" fillId="70" borderId="42" xfId="1050" applyNumberFormat="1" applyFont="1" applyFill="1" applyBorder="1" applyAlignment="1">
      <alignment horizontal="center" vertical="center" wrapText="1"/>
    </xf>
    <xf numFmtId="0" fontId="0" fillId="69" borderId="37" xfId="0" applyFill="1" applyBorder="1" applyAlignment="1">
      <alignment horizontal="center" vertical="center"/>
    </xf>
    <xf numFmtId="0" fontId="12" fillId="69" borderId="29" xfId="0" applyFont="1" applyFill="1" applyBorder="1" applyAlignment="1">
      <alignment horizontal="center" vertical="top" wrapText="1"/>
    </xf>
    <xf numFmtId="0" fontId="123" fillId="69" borderId="29" xfId="0" applyFont="1" applyFill="1" applyBorder="1" applyAlignment="1">
      <alignment horizontal="center" vertical="top" wrapText="1"/>
    </xf>
    <xf numFmtId="0" fontId="31" fillId="69" borderId="29" xfId="0" applyFont="1" applyFill="1" applyBorder="1" applyAlignment="1">
      <alignment horizontal="justify" vertical="top" wrapText="1"/>
    </xf>
    <xf numFmtId="0" fontId="31" fillId="70" borderId="22" xfId="1050" applyFont="1" applyFill="1" applyBorder="1" applyAlignment="1">
      <alignment horizontal="center" vertical="center" wrapText="1"/>
    </xf>
    <xf numFmtId="0" fontId="31" fillId="70" borderId="24" xfId="1050" applyFont="1" applyFill="1" applyBorder="1" applyAlignment="1">
      <alignment horizontal="center" vertical="center" wrapText="1"/>
    </xf>
    <xf numFmtId="0" fontId="31" fillId="70" borderId="27" xfId="1050" applyFont="1" applyFill="1" applyBorder="1" applyAlignment="1">
      <alignment horizontal="center" vertical="center" wrapText="1"/>
    </xf>
    <xf numFmtId="0" fontId="12" fillId="69" borderId="29" xfId="1050" applyFont="1" applyFill="1" applyBorder="1" applyAlignment="1">
      <alignment horizontal="center" vertical="distributed"/>
    </xf>
    <xf numFmtId="0" fontId="138" fillId="0" borderId="0" xfId="0" applyFont="1" applyAlignment="1">
      <alignment horizontal="left" wrapText="1"/>
    </xf>
    <xf numFmtId="49" fontId="31" fillId="69" borderId="1" xfId="0" applyNumberFormat="1" applyFont="1" applyFill="1" applyBorder="1" applyAlignment="1">
      <alignment horizontal="justify" vertical="top" wrapText="1"/>
    </xf>
    <xf numFmtId="0" fontId="123" fillId="69" borderId="1" xfId="0" applyFont="1" applyFill="1" applyBorder="1" applyAlignment="1">
      <alignment horizontal="justify" vertical="center" wrapText="1"/>
    </xf>
    <xf numFmtId="0" fontId="138" fillId="0" borderId="0" xfId="0" applyFont="1" applyAlignment="1">
      <alignment horizontal="left" wrapText="1"/>
    </xf>
    <xf numFmtId="0" fontId="138" fillId="0" borderId="0" xfId="0" applyFont="1" applyAlignment="1">
      <alignment horizontal="left" vertical="center" wrapText="1"/>
    </xf>
    <xf numFmtId="0" fontId="126" fillId="70" borderId="42" xfId="36" applyFont="1" applyFill="1" applyBorder="1" applyAlignment="1" applyProtection="1">
      <alignment horizontal="center" vertical="center" wrapText="1"/>
      <protection locked="0"/>
    </xf>
    <xf numFmtId="0" fontId="126" fillId="70" borderId="43" xfId="36" applyFont="1" applyFill="1" applyBorder="1" applyAlignment="1" applyProtection="1">
      <alignment horizontal="center" vertical="center" wrapText="1"/>
      <protection locked="0"/>
    </xf>
    <xf numFmtId="0" fontId="126" fillId="70" borderId="44" xfId="36" applyFont="1" applyFill="1" applyBorder="1" applyAlignment="1" applyProtection="1">
      <alignment horizontal="center" vertical="center" wrapText="1"/>
      <protection locked="0"/>
    </xf>
    <xf numFmtId="0" fontId="0" fillId="69" borderId="35" xfId="0" applyFill="1" applyBorder="1" applyAlignment="1">
      <alignment horizontal="left" vertical="center" wrapText="1"/>
    </xf>
    <xf numFmtId="0" fontId="0" fillId="69" borderId="36" xfId="0" applyFill="1" applyBorder="1" applyAlignment="1">
      <alignment horizontal="left" vertical="center" wrapText="1"/>
    </xf>
    <xf numFmtId="0" fontId="31" fillId="69" borderId="42" xfId="1050" applyFont="1" applyFill="1" applyBorder="1" applyAlignment="1">
      <alignment horizontal="right" vertical="center"/>
    </xf>
    <xf numFmtId="0" fontId="31" fillId="69" borderId="43" xfId="1050" applyFont="1" applyFill="1" applyBorder="1" applyAlignment="1">
      <alignment horizontal="right" vertical="center"/>
    </xf>
    <xf numFmtId="0" fontId="31" fillId="69" borderId="44" xfId="1050" applyFont="1" applyFill="1" applyBorder="1" applyAlignment="1">
      <alignment horizontal="right" vertical="center"/>
    </xf>
    <xf numFmtId="0" fontId="0" fillId="69" borderId="47" xfId="0" applyFill="1" applyBorder="1" applyAlignment="1">
      <alignment horizontal="left" vertical="center" wrapText="1"/>
    </xf>
    <xf numFmtId="0" fontId="0" fillId="69" borderId="39" xfId="0" applyFill="1" applyBorder="1" applyAlignment="1">
      <alignment horizontal="left" vertical="center" wrapText="1"/>
    </xf>
    <xf numFmtId="0" fontId="0" fillId="69" borderId="40" xfId="0" applyFill="1" applyBorder="1" applyAlignment="1">
      <alignment horizontal="left" vertical="center" wrapText="1"/>
    </xf>
    <xf numFmtId="0" fontId="0" fillId="69" borderId="41" xfId="0" applyFill="1" applyBorder="1" applyAlignment="1">
      <alignment horizontal="left" vertical="center" wrapText="1"/>
    </xf>
    <xf numFmtId="0" fontId="0" fillId="69" borderId="48" xfId="0" applyFill="1" applyBorder="1" applyAlignment="1">
      <alignment horizontal="left" vertical="center" wrapText="1"/>
    </xf>
    <xf numFmtId="0" fontId="0" fillId="69" borderId="49" xfId="0" applyFill="1" applyBorder="1" applyAlignment="1">
      <alignment horizontal="left" vertical="center" wrapText="1"/>
    </xf>
    <xf numFmtId="1" fontId="31" fillId="70" borderId="1" xfId="1050" applyNumberFormat="1" applyFont="1" applyFill="1" applyBorder="1" applyAlignment="1">
      <alignment horizontal="center" vertical="center" textRotation="90"/>
    </xf>
    <xf numFmtId="0" fontId="31" fillId="70" borderId="1" xfId="1050" applyFont="1" applyFill="1" applyBorder="1" applyAlignment="1">
      <alignment horizontal="center"/>
    </xf>
    <xf numFmtId="0" fontId="31" fillId="70" borderId="1" xfId="1050" applyFont="1" applyFill="1" applyBorder="1" applyAlignment="1">
      <alignment horizontal="center" vertical="center" textRotation="90"/>
    </xf>
    <xf numFmtId="0" fontId="31" fillId="70" borderId="1" xfId="1050" applyFont="1" applyFill="1" applyBorder="1" applyAlignment="1">
      <alignment horizontal="center" vertical="center" textRotation="90" wrapText="1"/>
    </xf>
    <xf numFmtId="0" fontId="31" fillId="70" borderId="20" xfId="1050" applyFont="1" applyFill="1" applyBorder="1" applyAlignment="1">
      <alignment horizontal="center" vertical="center" wrapText="1"/>
    </xf>
    <xf numFmtId="0" fontId="31" fillId="70" borderId="21" xfId="1050" applyFont="1" applyFill="1" applyBorder="1" applyAlignment="1">
      <alignment horizontal="center" vertical="center" wrapText="1"/>
    </xf>
    <xf numFmtId="0" fontId="31" fillId="70" borderId="22" xfId="1050" applyFont="1" applyFill="1" applyBorder="1" applyAlignment="1">
      <alignment horizontal="center" vertical="center" wrapText="1"/>
    </xf>
    <xf numFmtId="0" fontId="31" fillId="70" borderId="23" xfId="1050" applyFont="1" applyFill="1" applyBorder="1" applyAlignment="1">
      <alignment horizontal="center" vertical="center" wrapText="1"/>
    </xf>
    <xf numFmtId="0" fontId="31" fillId="70" borderId="0" xfId="1050" applyFont="1" applyFill="1" applyBorder="1" applyAlignment="1">
      <alignment horizontal="center" vertical="center" wrapText="1"/>
    </xf>
    <xf numFmtId="0" fontId="31" fillId="70" borderId="24" xfId="1050" applyFont="1" applyFill="1" applyBorder="1" applyAlignment="1">
      <alignment horizontal="center" vertical="center" wrapText="1"/>
    </xf>
    <xf numFmtId="0" fontId="31" fillId="70" borderId="25" xfId="1050" applyFont="1" applyFill="1" applyBorder="1" applyAlignment="1">
      <alignment horizontal="center" vertical="center" wrapText="1"/>
    </xf>
    <xf numFmtId="0" fontId="31" fillId="70" borderId="26" xfId="1050" applyFont="1" applyFill="1" applyBorder="1" applyAlignment="1">
      <alignment horizontal="center" vertical="center" wrapText="1"/>
    </xf>
    <xf numFmtId="0" fontId="31" fillId="70" borderId="27" xfId="1050" applyFont="1" applyFill="1" applyBorder="1" applyAlignment="1">
      <alignment horizontal="center" vertical="center" wrapText="1"/>
    </xf>
    <xf numFmtId="0" fontId="12" fillId="69" borderId="29" xfId="1050" applyFont="1" applyFill="1" applyBorder="1" applyAlignment="1">
      <alignment horizontal="center" vertical="distributed"/>
    </xf>
    <xf numFmtId="0" fontId="0" fillId="71" borderId="0" xfId="1050" applyFont="1" applyFill="1" applyAlignment="1">
      <alignment horizontal="right" wrapText="1"/>
    </xf>
    <xf numFmtId="0" fontId="12" fillId="71" borderId="0" xfId="1050" applyFont="1" applyFill="1" applyAlignment="1">
      <alignment horizontal="right" wrapText="1"/>
    </xf>
    <xf numFmtId="0" fontId="133" fillId="0" borderId="0" xfId="0" applyFont="1" applyAlignment="1">
      <alignment horizontal="center" vertical="center" wrapText="1"/>
    </xf>
    <xf numFmtId="0" fontId="133" fillId="0" borderId="26" xfId="0" applyFont="1" applyBorder="1" applyAlignment="1">
      <alignment horizontal="center" vertical="center" wrapText="1"/>
    </xf>
    <xf numFmtId="0" fontId="133" fillId="0" borderId="21" xfId="0" applyFont="1" applyBorder="1" applyAlignment="1">
      <alignment horizontal="center" vertical="center" wrapText="1"/>
    </xf>
    <xf numFmtId="0" fontId="12" fillId="0" borderId="0" xfId="50" applyFont="1" applyFill="1" applyAlignment="1">
      <alignment horizontal="center"/>
    </xf>
    <xf numFmtId="0" fontId="137" fillId="0" borderId="0" xfId="1050" applyFont="1" applyFill="1" applyAlignment="1">
      <alignment horizontal="center" vertical="center"/>
    </xf>
  </cellXfs>
  <cellStyles count="1616">
    <cellStyle name="1. izcēlums" xfId="107" xr:uid="{00000000-0005-0000-0000-000000000000}"/>
    <cellStyle name="1. izcēlums 2" xfId="108" xr:uid="{00000000-0005-0000-0000-000001000000}"/>
    <cellStyle name="2. izcēlums" xfId="109" xr:uid="{00000000-0005-0000-0000-000002000000}"/>
    <cellStyle name="2. izcēlums 2" xfId="110" xr:uid="{00000000-0005-0000-0000-000003000000}"/>
    <cellStyle name="2. izcēlums_1-6" xfId="111" xr:uid="{00000000-0005-0000-0000-000004000000}"/>
    <cellStyle name="20 % – Zvýraznění1" xfId="320" xr:uid="{00000000-0005-0000-0000-000005000000}"/>
    <cellStyle name="20 % – Zvýraznění2" xfId="321" xr:uid="{00000000-0005-0000-0000-000006000000}"/>
    <cellStyle name="20 % – Zvýraznění3" xfId="322" xr:uid="{00000000-0005-0000-0000-000007000000}"/>
    <cellStyle name="20 % – Zvýraznění4" xfId="323" xr:uid="{00000000-0005-0000-0000-000008000000}"/>
    <cellStyle name="20 % – Zvýraznění5" xfId="324" xr:uid="{00000000-0005-0000-0000-000009000000}"/>
    <cellStyle name="20 % – Zvýraznění6" xfId="325" xr:uid="{00000000-0005-0000-0000-00000A000000}"/>
    <cellStyle name="20% - 1. jelölőszín" xfId="326" xr:uid="{00000000-0005-0000-0000-00000B000000}"/>
    <cellStyle name="20% - 2. jelölőszín" xfId="327" xr:uid="{00000000-0005-0000-0000-00000C000000}"/>
    <cellStyle name="20% - 3. jelölőszín" xfId="328" xr:uid="{00000000-0005-0000-0000-00000D000000}"/>
    <cellStyle name="20% - 4. jelölőszín" xfId="329" xr:uid="{00000000-0005-0000-0000-00000E000000}"/>
    <cellStyle name="20% - 5. jelölőszín" xfId="330" xr:uid="{00000000-0005-0000-0000-00000F000000}"/>
    <cellStyle name="20% - 6. jelölőszín" xfId="331" xr:uid="{00000000-0005-0000-0000-000010000000}"/>
    <cellStyle name="20% - Accent1 2" xfId="332" xr:uid="{00000000-0005-0000-0000-000011000000}"/>
    <cellStyle name="20% - Accent1 2 2" xfId="333" xr:uid="{00000000-0005-0000-0000-000012000000}"/>
    <cellStyle name="20% - Accent1 2 3" xfId="334" xr:uid="{00000000-0005-0000-0000-000013000000}"/>
    <cellStyle name="20% - Accent1 3" xfId="335" xr:uid="{00000000-0005-0000-0000-000014000000}"/>
    <cellStyle name="20% - Accent1 4" xfId="336" xr:uid="{00000000-0005-0000-0000-000015000000}"/>
    <cellStyle name="20% - Accent2 2" xfId="337" xr:uid="{00000000-0005-0000-0000-000016000000}"/>
    <cellStyle name="20% - Accent2 2 2" xfId="338" xr:uid="{00000000-0005-0000-0000-000017000000}"/>
    <cellStyle name="20% - Accent2 2 3" xfId="339" xr:uid="{00000000-0005-0000-0000-000018000000}"/>
    <cellStyle name="20% - Accent2 3" xfId="340" xr:uid="{00000000-0005-0000-0000-000019000000}"/>
    <cellStyle name="20% - Accent2 4" xfId="341" xr:uid="{00000000-0005-0000-0000-00001A000000}"/>
    <cellStyle name="20% - Accent3 2" xfId="342" xr:uid="{00000000-0005-0000-0000-00001B000000}"/>
    <cellStyle name="20% - Accent3 2 2" xfId="343" xr:uid="{00000000-0005-0000-0000-00001C000000}"/>
    <cellStyle name="20% - Accent3 2 2 2" xfId="344" xr:uid="{00000000-0005-0000-0000-00001D000000}"/>
    <cellStyle name="20% - Accent3 2 3" xfId="345" xr:uid="{00000000-0005-0000-0000-00001E000000}"/>
    <cellStyle name="20% - Accent3 2 4" xfId="346" xr:uid="{00000000-0005-0000-0000-00001F000000}"/>
    <cellStyle name="20% - Accent3 3" xfId="347" xr:uid="{00000000-0005-0000-0000-000020000000}"/>
    <cellStyle name="20% - Accent3 4" xfId="348" xr:uid="{00000000-0005-0000-0000-000021000000}"/>
    <cellStyle name="20% - Accent3 5" xfId="349" xr:uid="{00000000-0005-0000-0000-000022000000}"/>
    <cellStyle name="20% - Accent3 6" xfId="350" xr:uid="{00000000-0005-0000-0000-000023000000}"/>
    <cellStyle name="20% - Accent3 7" xfId="351" xr:uid="{00000000-0005-0000-0000-000024000000}"/>
    <cellStyle name="20% - Accent4 2" xfId="352" xr:uid="{00000000-0005-0000-0000-000025000000}"/>
    <cellStyle name="20% - Accent4 2 2" xfId="353" xr:uid="{00000000-0005-0000-0000-000026000000}"/>
    <cellStyle name="20% - Accent4 2 3" xfId="354" xr:uid="{00000000-0005-0000-0000-000027000000}"/>
    <cellStyle name="20% - Accent4 3" xfId="355" xr:uid="{00000000-0005-0000-0000-000028000000}"/>
    <cellStyle name="20% - Accent4 4" xfId="356" xr:uid="{00000000-0005-0000-0000-000029000000}"/>
    <cellStyle name="20% - Accent5 2" xfId="357" xr:uid="{00000000-0005-0000-0000-00002A000000}"/>
    <cellStyle name="20% - Accent5 2 2" xfId="358" xr:uid="{00000000-0005-0000-0000-00002B000000}"/>
    <cellStyle name="20% - Accent5 3" xfId="359" xr:uid="{00000000-0005-0000-0000-00002C000000}"/>
    <cellStyle name="20% - Accent6 2" xfId="360" xr:uid="{00000000-0005-0000-0000-00002D000000}"/>
    <cellStyle name="20% - Accent6 2 2" xfId="361" xr:uid="{00000000-0005-0000-0000-00002E000000}"/>
    <cellStyle name="20% - Accent6 2 3" xfId="362" xr:uid="{00000000-0005-0000-0000-00002F000000}"/>
    <cellStyle name="20% - Accent6 3" xfId="363" xr:uid="{00000000-0005-0000-0000-000030000000}"/>
    <cellStyle name="20% - Accent6 4" xfId="364" xr:uid="{00000000-0005-0000-0000-000031000000}"/>
    <cellStyle name="20% - Izcēlums1" xfId="59" xr:uid="{00000000-0005-0000-0000-000032000000}"/>
    <cellStyle name="20% - Izcēlums1 2" xfId="365" xr:uid="{00000000-0005-0000-0000-000033000000}"/>
    <cellStyle name="20% - Izcēlums1 3" xfId="366" xr:uid="{00000000-0005-0000-0000-000034000000}"/>
    <cellStyle name="20% - Izcēlums2" xfId="60" xr:uid="{00000000-0005-0000-0000-000035000000}"/>
    <cellStyle name="20% - Izcēlums2 2" xfId="367" xr:uid="{00000000-0005-0000-0000-000036000000}"/>
    <cellStyle name="20% - Izcēlums2 3" xfId="368" xr:uid="{00000000-0005-0000-0000-000037000000}"/>
    <cellStyle name="20% - Izcēlums3" xfId="61" xr:uid="{00000000-0005-0000-0000-000038000000}"/>
    <cellStyle name="20% - Izcēlums3 2" xfId="369" xr:uid="{00000000-0005-0000-0000-000039000000}"/>
    <cellStyle name="20% - Izcēlums3 3" xfId="370" xr:uid="{00000000-0005-0000-0000-00003A000000}"/>
    <cellStyle name="20% - Izcēlums4" xfId="62" xr:uid="{00000000-0005-0000-0000-00003B000000}"/>
    <cellStyle name="20% - Izcēlums4 2" xfId="371" xr:uid="{00000000-0005-0000-0000-00003C000000}"/>
    <cellStyle name="20% - Izcēlums4 3" xfId="372" xr:uid="{00000000-0005-0000-0000-00003D000000}"/>
    <cellStyle name="20% - Izcēlums5" xfId="63" xr:uid="{00000000-0005-0000-0000-00003E000000}"/>
    <cellStyle name="20% - Izcēlums5 2" xfId="373" xr:uid="{00000000-0005-0000-0000-00003F000000}"/>
    <cellStyle name="20% - Izcēlums5 3" xfId="374" xr:uid="{00000000-0005-0000-0000-000040000000}"/>
    <cellStyle name="20% - Izcēlums6" xfId="64" xr:uid="{00000000-0005-0000-0000-000041000000}"/>
    <cellStyle name="20% - Izcēlums6 2" xfId="375" xr:uid="{00000000-0005-0000-0000-000042000000}"/>
    <cellStyle name="20% - Izcēlums6 3" xfId="376" xr:uid="{00000000-0005-0000-0000-000043000000}"/>
    <cellStyle name="20% - Акцент1" xfId="112" xr:uid="{00000000-0005-0000-0000-000044000000}"/>
    <cellStyle name="20% - Акцент2" xfId="113" xr:uid="{00000000-0005-0000-0000-000045000000}"/>
    <cellStyle name="20% - Акцент3" xfId="114" xr:uid="{00000000-0005-0000-0000-000046000000}"/>
    <cellStyle name="20% - Акцент4" xfId="115" xr:uid="{00000000-0005-0000-0000-000047000000}"/>
    <cellStyle name="20% - Акцент5" xfId="116" xr:uid="{00000000-0005-0000-0000-000048000000}"/>
    <cellStyle name="20% - Акцент6" xfId="117" xr:uid="{00000000-0005-0000-0000-000049000000}"/>
    <cellStyle name="20% no 1. izcēluma" xfId="118" xr:uid="{00000000-0005-0000-0000-00004A000000}"/>
    <cellStyle name="20% no 1. izcēluma 2" xfId="119" xr:uid="{00000000-0005-0000-0000-00004B000000}"/>
    <cellStyle name="20% no 2. izcēluma" xfId="120" xr:uid="{00000000-0005-0000-0000-00004C000000}"/>
    <cellStyle name="20% no 2. izcēluma 2" xfId="121" xr:uid="{00000000-0005-0000-0000-00004D000000}"/>
    <cellStyle name="20% no 3. izcēluma" xfId="122" xr:uid="{00000000-0005-0000-0000-00004E000000}"/>
    <cellStyle name="20% no 3. izcēluma 2" xfId="123" xr:uid="{00000000-0005-0000-0000-00004F000000}"/>
    <cellStyle name="20% no 4. izcēluma" xfId="124" xr:uid="{00000000-0005-0000-0000-000050000000}"/>
    <cellStyle name="20% no 4. izcēluma 2" xfId="125" xr:uid="{00000000-0005-0000-0000-000051000000}"/>
    <cellStyle name="20% no 5. izcēluma" xfId="126" xr:uid="{00000000-0005-0000-0000-000052000000}"/>
    <cellStyle name="20% no 6. izcēluma" xfId="127" xr:uid="{00000000-0005-0000-0000-000053000000}"/>
    <cellStyle name="3. izcēlums " xfId="128" xr:uid="{00000000-0005-0000-0000-000054000000}"/>
    <cellStyle name="3. izcēlums  2" xfId="129" xr:uid="{00000000-0005-0000-0000-000055000000}"/>
    <cellStyle name="4. izcēlums" xfId="130" xr:uid="{00000000-0005-0000-0000-000056000000}"/>
    <cellStyle name="4. izcēlums 2" xfId="131" xr:uid="{00000000-0005-0000-0000-000057000000}"/>
    <cellStyle name="40 % – Zvýraznění1" xfId="377" xr:uid="{00000000-0005-0000-0000-000058000000}"/>
    <cellStyle name="40 % – Zvýraznění2" xfId="378" xr:uid="{00000000-0005-0000-0000-000059000000}"/>
    <cellStyle name="40 % – Zvýraznění3" xfId="379" xr:uid="{00000000-0005-0000-0000-00005A000000}"/>
    <cellStyle name="40 % – Zvýraznění4" xfId="380" xr:uid="{00000000-0005-0000-0000-00005B000000}"/>
    <cellStyle name="40 % – Zvýraznění5" xfId="381" xr:uid="{00000000-0005-0000-0000-00005C000000}"/>
    <cellStyle name="40 % – Zvýraznění6" xfId="382" xr:uid="{00000000-0005-0000-0000-00005D000000}"/>
    <cellStyle name="40% - 1. jelölőszín" xfId="383" xr:uid="{00000000-0005-0000-0000-00005E000000}"/>
    <cellStyle name="40% - 2. jelölőszín" xfId="384" xr:uid="{00000000-0005-0000-0000-00005F000000}"/>
    <cellStyle name="40% - 3. jelölőszín" xfId="385" xr:uid="{00000000-0005-0000-0000-000060000000}"/>
    <cellStyle name="40% - 4. jelölőszín" xfId="386" xr:uid="{00000000-0005-0000-0000-000061000000}"/>
    <cellStyle name="40% - 5. jelölőszín" xfId="387" xr:uid="{00000000-0005-0000-0000-000062000000}"/>
    <cellStyle name="40% - 6. jelölőszín" xfId="388" xr:uid="{00000000-0005-0000-0000-000063000000}"/>
    <cellStyle name="40% - Accent1 2" xfId="389" xr:uid="{00000000-0005-0000-0000-000064000000}"/>
    <cellStyle name="40% - Accent1 2 2" xfId="390" xr:uid="{00000000-0005-0000-0000-000065000000}"/>
    <cellStyle name="40% - Accent1 2 3" xfId="391" xr:uid="{00000000-0005-0000-0000-000066000000}"/>
    <cellStyle name="40% - Accent1 3" xfId="392" xr:uid="{00000000-0005-0000-0000-000067000000}"/>
    <cellStyle name="40% - Accent1 4" xfId="393" xr:uid="{00000000-0005-0000-0000-000068000000}"/>
    <cellStyle name="40% - Accent2 2" xfId="394" xr:uid="{00000000-0005-0000-0000-000069000000}"/>
    <cellStyle name="40% - Accent2 2 2" xfId="395" xr:uid="{00000000-0005-0000-0000-00006A000000}"/>
    <cellStyle name="40% - Accent2 3" xfId="396" xr:uid="{00000000-0005-0000-0000-00006B000000}"/>
    <cellStyle name="40% - Accent3 2" xfId="397" xr:uid="{00000000-0005-0000-0000-00006C000000}"/>
    <cellStyle name="40% - Accent3 2 2" xfId="398" xr:uid="{00000000-0005-0000-0000-00006D000000}"/>
    <cellStyle name="40% - Accent3 2 3" xfId="399" xr:uid="{00000000-0005-0000-0000-00006E000000}"/>
    <cellStyle name="40% - Accent3 3" xfId="400" xr:uid="{00000000-0005-0000-0000-00006F000000}"/>
    <cellStyle name="40% - Accent3 4" xfId="401" xr:uid="{00000000-0005-0000-0000-000070000000}"/>
    <cellStyle name="40% - Accent4 2" xfId="402" xr:uid="{00000000-0005-0000-0000-000071000000}"/>
    <cellStyle name="40% - Accent4 2 2" xfId="403" xr:uid="{00000000-0005-0000-0000-000072000000}"/>
    <cellStyle name="40% - Accent4 2 3" xfId="404" xr:uid="{00000000-0005-0000-0000-000073000000}"/>
    <cellStyle name="40% - Accent4 3" xfId="405" xr:uid="{00000000-0005-0000-0000-000074000000}"/>
    <cellStyle name="40% - Accent4 4" xfId="406" xr:uid="{00000000-0005-0000-0000-000075000000}"/>
    <cellStyle name="40% - Accent5 2" xfId="407" xr:uid="{00000000-0005-0000-0000-000076000000}"/>
    <cellStyle name="40% - Accent5 2 2" xfId="408" xr:uid="{00000000-0005-0000-0000-000077000000}"/>
    <cellStyle name="40% - Accent5 2 3" xfId="409" xr:uid="{00000000-0005-0000-0000-000078000000}"/>
    <cellStyle name="40% - Accent5 3" xfId="410" xr:uid="{00000000-0005-0000-0000-000079000000}"/>
    <cellStyle name="40% - Accent5 4" xfId="411" xr:uid="{00000000-0005-0000-0000-00007A000000}"/>
    <cellStyle name="40% - Accent6 2" xfId="412" xr:uid="{00000000-0005-0000-0000-00007B000000}"/>
    <cellStyle name="40% - Accent6 2 2" xfId="413" xr:uid="{00000000-0005-0000-0000-00007C000000}"/>
    <cellStyle name="40% - Accent6 2 3" xfId="414" xr:uid="{00000000-0005-0000-0000-00007D000000}"/>
    <cellStyle name="40% - Accent6 3" xfId="415" xr:uid="{00000000-0005-0000-0000-00007E000000}"/>
    <cellStyle name="40% - Accent6 4" xfId="416" xr:uid="{00000000-0005-0000-0000-00007F000000}"/>
    <cellStyle name="40% - Izcēlums1" xfId="65" xr:uid="{00000000-0005-0000-0000-000080000000}"/>
    <cellStyle name="40% - Izcēlums1 2" xfId="417" xr:uid="{00000000-0005-0000-0000-000081000000}"/>
    <cellStyle name="40% - Izcēlums1 3" xfId="418" xr:uid="{00000000-0005-0000-0000-000082000000}"/>
    <cellStyle name="40% - Izcēlums2" xfId="66" xr:uid="{00000000-0005-0000-0000-000083000000}"/>
    <cellStyle name="40% - Izcēlums2 2" xfId="419" xr:uid="{00000000-0005-0000-0000-000084000000}"/>
    <cellStyle name="40% - Izcēlums2 3" xfId="420" xr:uid="{00000000-0005-0000-0000-000085000000}"/>
    <cellStyle name="40% - Izcēlums3" xfId="67" xr:uid="{00000000-0005-0000-0000-000086000000}"/>
    <cellStyle name="40% - Izcēlums3 2" xfId="421" xr:uid="{00000000-0005-0000-0000-000087000000}"/>
    <cellStyle name="40% - Izcēlums3 3" xfId="422" xr:uid="{00000000-0005-0000-0000-000088000000}"/>
    <cellStyle name="40% - Izcēlums4" xfId="68" xr:uid="{00000000-0005-0000-0000-000089000000}"/>
    <cellStyle name="40% - Izcēlums4 2" xfId="423" xr:uid="{00000000-0005-0000-0000-00008A000000}"/>
    <cellStyle name="40% - Izcēlums4 3" xfId="424" xr:uid="{00000000-0005-0000-0000-00008B000000}"/>
    <cellStyle name="40% - Izcēlums5" xfId="69" xr:uid="{00000000-0005-0000-0000-00008C000000}"/>
    <cellStyle name="40% - Izcēlums5 2" xfId="425" xr:uid="{00000000-0005-0000-0000-00008D000000}"/>
    <cellStyle name="40% - Izcēlums5 3" xfId="426" xr:uid="{00000000-0005-0000-0000-00008E000000}"/>
    <cellStyle name="40% - Izcēlums6" xfId="70" xr:uid="{00000000-0005-0000-0000-00008F000000}"/>
    <cellStyle name="40% - Izcēlums6 2" xfId="427" xr:uid="{00000000-0005-0000-0000-000090000000}"/>
    <cellStyle name="40% - Izcēlums6 3" xfId="428" xr:uid="{00000000-0005-0000-0000-000091000000}"/>
    <cellStyle name="40% - Акцент1" xfId="132" xr:uid="{00000000-0005-0000-0000-000092000000}"/>
    <cellStyle name="40% - Акцент2" xfId="133" xr:uid="{00000000-0005-0000-0000-000093000000}"/>
    <cellStyle name="40% - Акцент3" xfId="134" xr:uid="{00000000-0005-0000-0000-000094000000}"/>
    <cellStyle name="40% - Акцент4" xfId="135" xr:uid="{00000000-0005-0000-0000-000095000000}"/>
    <cellStyle name="40% - Акцент5" xfId="136" xr:uid="{00000000-0005-0000-0000-000096000000}"/>
    <cellStyle name="40% - Акцент6" xfId="137" xr:uid="{00000000-0005-0000-0000-000097000000}"/>
    <cellStyle name="40% no 1. izcēluma" xfId="138" xr:uid="{00000000-0005-0000-0000-000098000000}"/>
    <cellStyle name="40% no 1. izcēluma 2" xfId="139" xr:uid="{00000000-0005-0000-0000-000099000000}"/>
    <cellStyle name="40% no 2. izcēluma" xfId="140" xr:uid="{00000000-0005-0000-0000-00009A000000}"/>
    <cellStyle name="40% no 3. izcēluma" xfId="141" xr:uid="{00000000-0005-0000-0000-00009B000000}"/>
    <cellStyle name="40% no 3. izcēluma 2" xfId="142" xr:uid="{00000000-0005-0000-0000-00009C000000}"/>
    <cellStyle name="40% no 4. izcēluma" xfId="143" xr:uid="{00000000-0005-0000-0000-00009D000000}"/>
    <cellStyle name="40% no 4. izcēluma 2" xfId="144" xr:uid="{00000000-0005-0000-0000-00009E000000}"/>
    <cellStyle name="40% no 5. izcēluma" xfId="145" xr:uid="{00000000-0005-0000-0000-00009F000000}"/>
    <cellStyle name="40% no 6. izcēluma" xfId="146" xr:uid="{00000000-0005-0000-0000-0000A0000000}"/>
    <cellStyle name="40% no 6. izcēluma 2" xfId="147" xr:uid="{00000000-0005-0000-0000-0000A1000000}"/>
    <cellStyle name="5. izcēlums" xfId="148" xr:uid="{00000000-0005-0000-0000-0000A2000000}"/>
    <cellStyle name="5. izcēlums 2" xfId="149" xr:uid="{00000000-0005-0000-0000-0000A3000000}"/>
    <cellStyle name="6. izcēlums" xfId="150" xr:uid="{00000000-0005-0000-0000-0000A4000000}"/>
    <cellStyle name="6. izcēlums 2" xfId="151" xr:uid="{00000000-0005-0000-0000-0000A5000000}"/>
    <cellStyle name="6. izcēlums_1-6" xfId="152" xr:uid="{00000000-0005-0000-0000-0000A6000000}"/>
    <cellStyle name="60 % – Zvýraznění1" xfId="429" xr:uid="{00000000-0005-0000-0000-0000A7000000}"/>
    <cellStyle name="60 % – Zvýraznění2" xfId="430" xr:uid="{00000000-0005-0000-0000-0000A8000000}"/>
    <cellStyle name="60 % – Zvýraznění3" xfId="431" xr:uid="{00000000-0005-0000-0000-0000A9000000}"/>
    <cellStyle name="60 % – Zvýraznění4" xfId="432" xr:uid="{00000000-0005-0000-0000-0000AA000000}"/>
    <cellStyle name="60 % – Zvýraznění5" xfId="433" xr:uid="{00000000-0005-0000-0000-0000AB000000}"/>
    <cellStyle name="60 % – Zvýraznění6" xfId="434" xr:uid="{00000000-0005-0000-0000-0000AC000000}"/>
    <cellStyle name="60% - 1. jelölőszín" xfId="435" xr:uid="{00000000-0005-0000-0000-0000AD000000}"/>
    <cellStyle name="60% - 2. jelölőszín" xfId="436" xr:uid="{00000000-0005-0000-0000-0000AE000000}"/>
    <cellStyle name="60% - 3. jelölőszín" xfId="437" xr:uid="{00000000-0005-0000-0000-0000AF000000}"/>
    <cellStyle name="60% - 4. jelölőszín" xfId="438" xr:uid="{00000000-0005-0000-0000-0000B0000000}"/>
    <cellStyle name="60% - 5. jelölőszín" xfId="439" xr:uid="{00000000-0005-0000-0000-0000B1000000}"/>
    <cellStyle name="60% - 6. jelölőszín" xfId="440" xr:uid="{00000000-0005-0000-0000-0000B2000000}"/>
    <cellStyle name="60% - Accent1 2" xfId="441" xr:uid="{00000000-0005-0000-0000-0000B3000000}"/>
    <cellStyle name="60% - Accent1 2 2" xfId="442" xr:uid="{00000000-0005-0000-0000-0000B4000000}"/>
    <cellStyle name="60% - Accent1 2 3" xfId="443" xr:uid="{00000000-0005-0000-0000-0000B5000000}"/>
    <cellStyle name="60% - Accent1 3" xfId="444" xr:uid="{00000000-0005-0000-0000-0000B6000000}"/>
    <cellStyle name="60% - Accent1 4" xfId="445" xr:uid="{00000000-0005-0000-0000-0000B7000000}"/>
    <cellStyle name="60% - Accent1 5" xfId="446" xr:uid="{00000000-0005-0000-0000-0000B8000000}"/>
    <cellStyle name="60% - Accent2 2" xfId="447" xr:uid="{00000000-0005-0000-0000-0000B9000000}"/>
    <cellStyle name="60% - Accent2 2 2" xfId="448" xr:uid="{00000000-0005-0000-0000-0000BA000000}"/>
    <cellStyle name="60% - Accent2 2 3" xfId="449" xr:uid="{00000000-0005-0000-0000-0000BB000000}"/>
    <cellStyle name="60% - Accent2 3" xfId="450" xr:uid="{00000000-0005-0000-0000-0000BC000000}"/>
    <cellStyle name="60% - Accent2 4" xfId="451" xr:uid="{00000000-0005-0000-0000-0000BD000000}"/>
    <cellStyle name="60% - Accent3 2" xfId="452" xr:uid="{00000000-0005-0000-0000-0000BE000000}"/>
    <cellStyle name="60% - Accent3 2 2" xfId="453" xr:uid="{00000000-0005-0000-0000-0000BF000000}"/>
    <cellStyle name="60% - Accent3 2 3" xfId="454" xr:uid="{00000000-0005-0000-0000-0000C0000000}"/>
    <cellStyle name="60% - Accent3 3" xfId="455" xr:uid="{00000000-0005-0000-0000-0000C1000000}"/>
    <cellStyle name="60% - Accent3 4" xfId="456" xr:uid="{00000000-0005-0000-0000-0000C2000000}"/>
    <cellStyle name="60% - Accent4 2" xfId="457" xr:uid="{00000000-0005-0000-0000-0000C3000000}"/>
    <cellStyle name="60% - Accent4 2 2" xfId="458" xr:uid="{00000000-0005-0000-0000-0000C4000000}"/>
    <cellStyle name="60% - Accent4 2 3" xfId="459" xr:uid="{00000000-0005-0000-0000-0000C5000000}"/>
    <cellStyle name="60% - Accent4 3" xfId="460" xr:uid="{00000000-0005-0000-0000-0000C6000000}"/>
    <cellStyle name="60% - Accent4 4" xfId="461" xr:uid="{00000000-0005-0000-0000-0000C7000000}"/>
    <cellStyle name="60% - Accent5 2" xfId="462" xr:uid="{00000000-0005-0000-0000-0000C8000000}"/>
    <cellStyle name="60% - Accent5 2 2" xfId="463" xr:uid="{00000000-0005-0000-0000-0000C9000000}"/>
    <cellStyle name="60% - Accent5 2 3" xfId="464" xr:uid="{00000000-0005-0000-0000-0000CA000000}"/>
    <cellStyle name="60% - Accent5 3" xfId="465" xr:uid="{00000000-0005-0000-0000-0000CB000000}"/>
    <cellStyle name="60% - Accent5 4" xfId="466" xr:uid="{00000000-0005-0000-0000-0000CC000000}"/>
    <cellStyle name="60% - Accent6 2" xfId="467" xr:uid="{00000000-0005-0000-0000-0000CD000000}"/>
    <cellStyle name="60% - Accent6 2 2" xfId="468" xr:uid="{00000000-0005-0000-0000-0000CE000000}"/>
    <cellStyle name="60% - Accent6 2 3" xfId="469" xr:uid="{00000000-0005-0000-0000-0000CF000000}"/>
    <cellStyle name="60% - Accent6 3" xfId="470" xr:uid="{00000000-0005-0000-0000-0000D0000000}"/>
    <cellStyle name="60% - Accent6 4" xfId="471" xr:uid="{00000000-0005-0000-0000-0000D1000000}"/>
    <cellStyle name="60% - Izcēlums1" xfId="71" xr:uid="{00000000-0005-0000-0000-0000D2000000}"/>
    <cellStyle name="60% - Izcēlums1 2" xfId="472" xr:uid="{00000000-0005-0000-0000-0000D3000000}"/>
    <cellStyle name="60% - Izcēlums1 3" xfId="473" xr:uid="{00000000-0005-0000-0000-0000D4000000}"/>
    <cellStyle name="60% - Izcēlums2" xfId="72" xr:uid="{00000000-0005-0000-0000-0000D5000000}"/>
    <cellStyle name="60% - Izcēlums2 2" xfId="474" xr:uid="{00000000-0005-0000-0000-0000D6000000}"/>
    <cellStyle name="60% - Izcēlums2 3" xfId="475" xr:uid="{00000000-0005-0000-0000-0000D7000000}"/>
    <cellStyle name="60% - Izcēlums3" xfId="73" xr:uid="{00000000-0005-0000-0000-0000D8000000}"/>
    <cellStyle name="60% - Izcēlums3 2" xfId="476" xr:uid="{00000000-0005-0000-0000-0000D9000000}"/>
    <cellStyle name="60% - Izcēlums3 3" xfId="477" xr:uid="{00000000-0005-0000-0000-0000DA000000}"/>
    <cellStyle name="60% - Izcēlums4" xfId="74" xr:uid="{00000000-0005-0000-0000-0000DB000000}"/>
    <cellStyle name="60% - Izcēlums4 2" xfId="478" xr:uid="{00000000-0005-0000-0000-0000DC000000}"/>
    <cellStyle name="60% - Izcēlums4 3" xfId="479" xr:uid="{00000000-0005-0000-0000-0000DD000000}"/>
    <cellStyle name="60% - Izcēlums5" xfId="75" xr:uid="{00000000-0005-0000-0000-0000DE000000}"/>
    <cellStyle name="60% - Izcēlums5 2" xfId="480" xr:uid="{00000000-0005-0000-0000-0000DF000000}"/>
    <cellStyle name="60% - Izcēlums5 3" xfId="481" xr:uid="{00000000-0005-0000-0000-0000E0000000}"/>
    <cellStyle name="60% - Izcēlums6" xfId="76" xr:uid="{00000000-0005-0000-0000-0000E1000000}"/>
    <cellStyle name="60% - Izcēlums6 2" xfId="482" xr:uid="{00000000-0005-0000-0000-0000E2000000}"/>
    <cellStyle name="60% - Izcēlums6 3" xfId="483" xr:uid="{00000000-0005-0000-0000-0000E3000000}"/>
    <cellStyle name="60% - Акцент1" xfId="153" xr:uid="{00000000-0005-0000-0000-0000E4000000}"/>
    <cellStyle name="60% - Акцент2" xfId="154" xr:uid="{00000000-0005-0000-0000-0000E5000000}"/>
    <cellStyle name="60% - Акцент3" xfId="155" xr:uid="{00000000-0005-0000-0000-0000E6000000}"/>
    <cellStyle name="60% - Акцент4" xfId="156" xr:uid="{00000000-0005-0000-0000-0000E7000000}"/>
    <cellStyle name="60% - Акцент5" xfId="157" xr:uid="{00000000-0005-0000-0000-0000E8000000}"/>
    <cellStyle name="60% - Акцент6" xfId="158" xr:uid="{00000000-0005-0000-0000-0000E9000000}"/>
    <cellStyle name="60% no 1. izcēluma" xfId="159" xr:uid="{00000000-0005-0000-0000-0000EA000000}"/>
    <cellStyle name="60% no 1. izcēluma 2" xfId="160" xr:uid="{00000000-0005-0000-0000-0000EB000000}"/>
    <cellStyle name="60% no 2. izcēluma" xfId="161" xr:uid="{00000000-0005-0000-0000-0000EC000000}"/>
    <cellStyle name="60% no 3. izcēluma" xfId="162" xr:uid="{00000000-0005-0000-0000-0000ED000000}"/>
    <cellStyle name="60% no 3. izcēluma 2" xfId="163" xr:uid="{00000000-0005-0000-0000-0000EE000000}"/>
    <cellStyle name="60% no 4. izcēluma" xfId="164" xr:uid="{00000000-0005-0000-0000-0000EF000000}"/>
    <cellStyle name="60% no 4. izcēluma 2" xfId="165" xr:uid="{00000000-0005-0000-0000-0000F0000000}"/>
    <cellStyle name="60% no 5. izcēluma" xfId="166" xr:uid="{00000000-0005-0000-0000-0000F1000000}"/>
    <cellStyle name="60% no 6. izcēluma" xfId="167" xr:uid="{00000000-0005-0000-0000-0000F2000000}"/>
    <cellStyle name="60% no 6. izcēluma 2" xfId="168" xr:uid="{00000000-0005-0000-0000-0000F3000000}"/>
    <cellStyle name="Äåķåęķūé [0]_laroux" xfId="169" xr:uid="{00000000-0005-0000-0000-0000F4000000}"/>
    <cellStyle name="Äåķåęķūé_laroux" xfId="170" xr:uid="{00000000-0005-0000-0000-0000F5000000}"/>
    <cellStyle name="Accent1 2" xfId="484" xr:uid="{00000000-0005-0000-0000-0000F6000000}"/>
    <cellStyle name="Accent1 2 2" xfId="485" xr:uid="{00000000-0005-0000-0000-0000F7000000}"/>
    <cellStyle name="Accent1 2 2 2" xfId="486" xr:uid="{00000000-0005-0000-0000-0000F8000000}"/>
    <cellStyle name="Accent1 2 3" xfId="487" xr:uid="{00000000-0005-0000-0000-0000F9000000}"/>
    <cellStyle name="Accent1 3" xfId="488" xr:uid="{00000000-0005-0000-0000-0000FA000000}"/>
    <cellStyle name="Accent1 4" xfId="489" xr:uid="{00000000-0005-0000-0000-0000FB000000}"/>
    <cellStyle name="Accent2 2" xfId="490" xr:uid="{00000000-0005-0000-0000-0000FC000000}"/>
    <cellStyle name="Accent2 2 2" xfId="491" xr:uid="{00000000-0005-0000-0000-0000FD000000}"/>
    <cellStyle name="Accent2 2 2 2" xfId="492" xr:uid="{00000000-0005-0000-0000-0000FE000000}"/>
    <cellStyle name="Accent2 2 3" xfId="493" xr:uid="{00000000-0005-0000-0000-0000FF000000}"/>
    <cellStyle name="Accent2 3" xfId="494" xr:uid="{00000000-0005-0000-0000-000000010000}"/>
    <cellStyle name="Accent2 4" xfId="495" xr:uid="{00000000-0005-0000-0000-000001010000}"/>
    <cellStyle name="Accent3 2" xfId="496" xr:uid="{00000000-0005-0000-0000-000002010000}"/>
    <cellStyle name="Accent3 2 2" xfId="497" xr:uid="{00000000-0005-0000-0000-000003010000}"/>
    <cellStyle name="Accent3 2 2 2" xfId="498" xr:uid="{00000000-0005-0000-0000-000004010000}"/>
    <cellStyle name="Accent3 2 3" xfId="499" xr:uid="{00000000-0005-0000-0000-000005010000}"/>
    <cellStyle name="Accent3 3" xfId="500" xr:uid="{00000000-0005-0000-0000-000006010000}"/>
    <cellStyle name="Accent3 4" xfId="501" xr:uid="{00000000-0005-0000-0000-000007010000}"/>
    <cellStyle name="Accent4 2" xfId="502" xr:uid="{00000000-0005-0000-0000-000008010000}"/>
    <cellStyle name="Accent4 2 2" xfId="503" xr:uid="{00000000-0005-0000-0000-000009010000}"/>
    <cellStyle name="Accent4 2 3" xfId="504" xr:uid="{00000000-0005-0000-0000-00000A010000}"/>
    <cellStyle name="Accent4 3" xfId="505" xr:uid="{00000000-0005-0000-0000-00000B010000}"/>
    <cellStyle name="Accent4 4" xfId="506" xr:uid="{00000000-0005-0000-0000-00000C010000}"/>
    <cellStyle name="Accent5 2" xfId="507" xr:uid="{00000000-0005-0000-0000-00000D010000}"/>
    <cellStyle name="Accent5 2 2" xfId="508" xr:uid="{00000000-0005-0000-0000-00000E010000}"/>
    <cellStyle name="Accent5 3" xfId="509" xr:uid="{00000000-0005-0000-0000-00000F010000}"/>
    <cellStyle name="Accent6 2" xfId="510" xr:uid="{00000000-0005-0000-0000-000010010000}"/>
    <cellStyle name="Accent6 2 2" xfId="511" xr:uid="{00000000-0005-0000-0000-000011010000}"/>
    <cellStyle name="Accent6 2 3" xfId="512" xr:uid="{00000000-0005-0000-0000-000012010000}"/>
    <cellStyle name="Accent6 3" xfId="513" xr:uid="{00000000-0005-0000-0000-000013010000}"/>
    <cellStyle name="Accent6 4" xfId="514" xr:uid="{00000000-0005-0000-0000-000014010000}"/>
    <cellStyle name="Aprēķināšana" xfId="77" xr:uid="{00000000-0005-0000-0000-000015010000}"/>
    <cellStyle name="Aprēķināšana 2" xfId="171" xr:uid="{00000000-0005-0000-0000-000016010000}"/>
    <cellStyle name="Aprēķināšana 3" xfId="515" xr:uid="{00000000-0005-0000-0000-000017010000}"/>
    <cellStyle name="Aprēķināšana 4" xfId="516" xr:uid="{00000000-0005-0000-0000-000018010000}"/>
    <cellStyle name="Aprēķināšana_1-7" xfId="172" xr:uid="{00000000-0005-0000-0000-000019010000}"/>
    <cellStyle name="Atdalītāji 2" xfId="517" xr:uid="{00000000-0005-0000-0000-00001A010000}"/>
    <cellStyle name="Bad 2" xfId="518" xr:uid="{00000000-0005-0000-0000-00001B010000}"/>
    <cellStyle name="Bad 2 2" xfId="519" xr:uid="{00000000-0005-0000-0000-00001C010000}"/>
    <cellStyle name="Bad 2 3" xfId="520" xr:uid="{00000000-0005-0000-0000-00001D010000}"/>
    <cellStyle name="Bad 3" xfId="521" xr:uid="{00000000-0005-0000-0000-00001E010000}"/>
    <cellStyle name="Bad 4" xfId="522" xr:uid="{00000000-0005-0000-0000-00001F010000}"/>
    <cellStyle name="Bad 5" xfId="523" xr:uid="{00000000-0005-0000-0000-000020010000}"/>
    <cellStyle name="Bevitel" xfId="524" xr:uid="{00000000-0005-0000-0000-000021010000}"/>
    <cellStyle name="Brīdinājuma teksts" xfId="78" xr:uid="{00000000-0005-0000-0000-000022010000}"/>
    <cellStyle name="Brīdinājuma teksts 2" xfId="173" xr:uid="{00000000-0005-0000-0000-000023010000}"/>
    <cellStyle name="Brīdinājuma teksts_1-7" xfId="174" xr:uid="{00000000-0005-0000-0000-000024010000}"/>
    <cellStyle name="Calculation 2" xfId="525" xr:uid="{00000000-0005-0000-0000-000025010000}"/>
    <cellStyle name="Calculation 2 2" xfId="526" xr:uid="{00000000-0005-0000-0000-000026010000}"/>
    <cellStyle name="Calculation 2 3" xfId="527" xr:uid="{00000000-0005-0000-0000-000027010000}"/>
    <cellStyle name="Calculation 3" xfId="528" xr:uid="{00000000-0005-0000-0000-000028010000}"/>
    <cellStyle name="Calculation 4" xfId="529" xr:uid="{00000000-0005-0000-0000-000029010000}"/>
    <cellStyle name="Celkem" xfId="530" xr:uid="{00000000-0005-0000-0000-00002A010000}"/>
    <cellStyle name="Check Cell 2" xfId="531" xr:uid="{00000000-0005-0000-0000-00002B010000}"/>
    <cellStyle name="Check Cell 2 2" xfId="532" xr:uid="{00000000-0005-0000-0000-00002C010000}"/>
    <cellStyle name="Check Cell 3" xfId="533" xr:uid="{00000000-0005-0000-0000-00002D010000}"/>
    <cellStyle name="Chybně" xfId="534" xr:uid="{00000000-0005-0000-0000-00002E010000}"/>
    <cellStyle name="Cím" xfId="535" xr:uid="{00000000-0005-0000-0000-00002F010000}"/>
    <cellStyle name="Címsor 1" xfId="536" xr:uid="{00000000-0005-0000-0000-000030010000}"/>
    <cellStyle name="Címsor 2" xfId="537" xr:uid="{00000000-0005-0000-0000-000031010000}"/>
    <cellStyle name="Címsor 3" xfId="538" xr:uid="{00000000-0005-0000-0000-000032010000}"/>
    <cellStyle name="Címsor 4" xfId="539" xr:uid="{00000000-0005-0000-0000-000033010000}"/>
    <cellStyle name="Comma 2" xfId="1" xr:uid="{00000000-0005-0000-0000-000034010000}"/>
    <cellStyle name="Comma 2 10" xfId="1549" xr:uid="{00000000-0005-0000-0000-000035010000}"/>
    <cellStyle name="Comma 2 2" xfId="2" xr:uid="{00000000-0005-0000-0000-000036010000}"/>
    <cellStyle name="Comma 2 2 2" xfId="176" xr:uid="{00000000-0005-0000-0000-000037010000}"/>
    <cellStyle name="Comma 2 2 2 2" xfId="177" xr:uid="{00000000-0005-0000-0000-000038010000}"/>
    <cellStyle name="Comma 2 2 3" xfId="178" xr:uid="{00000000-0005-0000-0000-000039010000}"/>
    <cellStyle name="Comma 2 2 4" xfId="179" xr:uid="{00000000-0005-0000-0000-00003A010000}"/>
    <cellStyle name="Comma 2 2 5" xfId="175" xr:uid="{00000000-0005-0000-0000-00003B010000}"/>
    <cellStyle name="Comma 2 2 6" xfId="1550" xr:uid="{00000000-0005-0000-0000-00003C010000}"/>
    <cellStyle name="Comma 2 3" xfId="3" xr:uid="{00000000-0005-0000-0000-00003D010000}"/>
    <cellStyle name="Comma 2 3 2" xfId="4" xr:uid="{00000000-0005-0000-0000-00003E010000}"/>
    <cellStyle name="Comma 2 3 2 2" xfId="182" xr:uid="{00000000-0005-0000-0000-00003F010000}"/>
    <cellStyle name="Comma 2 3 2 2 2" xfId="183" xr:uid="{00000000-0005-0000-0000-000040010000}"/>
    <cellStyle name="Comma 2 3 2 3" xfId="184" xr:uid="{00000000-0005-0000-0000-000041010000}"/>
    <cellStyle name="Comma 2 3 2 4" xfId="185" xr:uid="{00000000-0005-0000-0000-000042010000}"/>
    <cellStyle name="Comma 2 3 2 5" xfId="181" xr:uid="{00000000-0005-0000-0000-000043010000}"/>
    <cellStyle name="Comma 2 3 2 6" xfId="1552" xr:uid="{00000000-0005-0000-0000-000044010000}"/>
    <cellStyle name="Comma 2 3 3" xfId="186" xr:uid="{00000000-0005-0000-0000-000045010000}"/>
    <cellStyle name="Comma 2 3 3 2" xfId="187" xr:uid="{00000000-0005-0000-0000-000046010000}"/>
    <cellStyle name="Comma 2 3 4" xfId="188" xr:uid="{00000000-0005-0000-0000-000047010000}"/>
    <cellStyle name="Comma 2 3 5" xfId="189" xr:uid="{00000000-0005-0000-0000-000048010000}"/>
    <cellStyle name="Comma 2 3 6" xfId="180" xr:uid="{00000000-0005-0000-0000-000049010000}"/>
    <cellStyle name="Comma 2 3 7" xfId="1551" xr:uid="{00000000-0005-0000-0000-00004A010000}"/>
    <cellStyle name="Comma 2 4" xfId="190" xr:uid="{00000000-0005-0000-0000-00004B010000}"/>
    <cellStyle name="Comma 2 4 2" xfId="191" xr:uid="{00000000-0005-0000-0000-00004C010000}"/>
    <cellStyle name="Comma 2 4 2 2" xfId="540" xr:uid="{00000000-0005-0000-0000-00004D010000}"/>
    <cellStyle name="Comma 2 4 3" xfId="541" xr:uid="{00000000-0005-0000-0000-00004E010000}"/>
    <cellStyle name="Comma 2 5" xfId="192" xr:uid="{00000000-0005-0000-0000-00004F010000}"/>
    <cellStyle name="Comma 2 5 2" xfId="542" xr:uid="{00000000-0005-0000-0000-000050010000}"/>
    <cellStyle name="Comma 2 5 2 2" xfId="543" xr:uid="{00000000-0005-0000-0000-000051010000}"/>
    <cellStyle name="Comma 2 5 2 2 2" xfId="544" xr:uid="{00000000-0005-0000-0000-000052010000}"/>
    <cellStyle name="Comma 2 5 2 3" xfId="545" xr:uid="{00000000-0005-0000-0000-000053010000}"/>
    <cellStyle name="Comma 2 5 3" xfId="546" xr:uid="{00000000-0005-0000-0000-000054010000}"/>
    <cellStyle name="Comma 2 5 3 2" xfId="547" xr:uid="{00000000-0005-0000-0000-000055010000}"/>
    <cellStyle name="Comma 2 5 4" xfId="548" xr:uid="{00000000-0005-0000-0000-000056010000}"/>
    <cellStyle name="Comma 2 6" xfId="193" xr:uid="{00000000-0005-0000-0000-000057010000}"/>
    <cellStyle name="Comma 2 6 2" xfId="549" xr:uid="{00000000-0005-0000-0000-000058010000}"/>
    <cellStyle name="Comma 2 7" xfId="194" xr:uid="{00000000-0005-0000-0000-000059010000}"/>
    <cellStyle name="Comma 2 8" xfId="550" xr:uid="{00000000-0005-0000-0000-00005A010000}"/>
    <cellStyle name="Comma 2 9" xfId="58" xr:uid="{00000000-0005-0000-0000-00005B010000}"/>
    <cellStyle name="Comma 2_1-7" xfId="195" xr:uid="{00000000-0005-0000-0000-00005C010000}"/>
    <cellStyle name="Comma 3" xfId="5" xr:uid="{00000000-0005-0000-0000-00005D010000}"/>
    <cellStyle name="Comma 3 2" xfId="196" xr:uid="{00000000-0005-0000-0000-00005E010000}"/>
    <cellStyle name="Comma 3 2 2" xfId="197" xr:uid="{00000000-0005-0000-0000-00005F010000}"/>
    <cellStyle name="Comma 3 3" xfId="198" xr:uid="{00000000-0005-0000-0000-000060010000}"/>
    <cellStyle name="Comma 3 4" xfId="199" xr:uid="{00000000-0005-0000-0000-000061010000}"/>
    <cellStyle name="Comma 3 5" xfId="200" xr:uid="{00000000-0005-0000-0000-000062010000}"/>
    <cellStyle name="Comma 3 6" xfId="79" xr:uid="{00000000-0005-0000-0000-000063010000}"/>
    <cellStyle name="Comma 3 7" xfId="1553" xr:uid="{00000000-0005-0000-0000-000064010000}"/>
    <cellStyle name="Comma 3_1-7" xfId="201" xr:uid="{00000000-0005-0000-0000-000065010000}"/>
    <cellStyle name="Comma 4" xfId="6" xr:uid="{00000000-0005-0000-0000-000066010000}"/>
    <cellStyle name="Comma 4 2" xfId="203" xr:uid="{00000000-0005-0000-0000-000067010000}"/>
    <cellStyle name="Comma 4 2 2" xfId="204" xr:uid="{00000000-0005-0000-0000-000068010000}"/>
    <cellStyle name="Comma 4 2 2 2" xfId="551" xr:uid="{00000000-0005-0000-0000-000069010000}"/>
    <cellStyle name="Comma 4 2 3" xfId="552" xr:uid="{00000000-0005-0000-0000-00006A010000}"/>
    <cellStyle name="Comma 4 3" xfId="205" xr:uid="{00000000-0005-0000-0000-00006B010000}"/>
    <cellStyle name="Comma 4 3 2" xfId="553" xr:uid="{00000000-0005-0000-0000-00006C010000}"/>
    <cellStyle name="Comma 4 4" xfId="554" xr:uid="{00000000-0005-0000-0000-00006D010000}"/>
    <cellStyle name="Comma 4 5" xfId="202" xr:uid="{00000000-0005-0000-0000-00006E010000}"/>
    <cellStyle name="Comma 4 6" xfId="1554" xr:uid="{00000000-0005-0000-0000-00006F010000}"/>
    <cellStyle name="Comma 5" xfId="7" xr:uid="{00000000-0005-0000-0000-000070010000}"/>
    <cellStyle name="Comma 5 2" xfId="8" xr:uid="{00000000-0005-0000-0000-000071010000}"/>
    <cellStyle name="Comma 5 2 2" xfId="555" xr:uid="{00000000-0005-0000-0000-000072010000}"/>
    <cellStyle name="Comma 5 2 2 2" xfId="556" xr:uid="{00000000-0005-0000-0000-000073010000}"/>
    <cellStyle name="Comma 5 2 3" xfId="557" xr:uid="{00000000-0005-0000-0000-000074010000}"/>
    <cellStyle name="Comma 5 2 4" xfId="207" xr:uid="{00000000-0005-0000-0000-000075010000}"/>
    <cellStyle name="Comma 5 3" xfId="558" xr:uid="{00000000-0005-0000-0000-000076010000}"/>
    <cellStyle name="Comma 5 3 2" xfId="559" xr:uid="{00000000-0005-0000-0000-000077010000}"/>
    <cellStyle name="Comma 5 4" xfId="560" xr:uid="{00000000-0005-0000-0000-000078010000}"/>
    <cellStyle name="Comma 5 4 2" xfId="561" xr:uid="{00000000-0005-0000-0000-000079010000}"/>
    <cellStyle name="Comma 5 5" xfId="562" xr:uid="{00000000-0005-0000-0000-00007A010000}"/>
    <cellStyle name="Comma 5 6" xfId="206" xr:uid="{00000000-0005-0000-0000-00007B010000}"/>
    <cellStyle name="Comma 6" xfId="208" xr:uid="{00000000-0005-0000-0000-00007C010000}"/>
    <cellStyle name="Comma 7" xfId="563" xr:uid="{00000000-0005-0000-0000-00007D010000}"/>
    <cellStyle name="Comma 7 2" xfId="564" xr:uid="{00000000-0005-0000-0000-00007E010000}"/>
    <cellStyle name="Comma 7 3" xfId="565" xr:uid="{00000000-0005-0000-0000-00007F010000}"/>
    <cellStyle name="Comma 7 3 2" xfId="566" xr:uid="{00000000-0005-0000-0000-000080010000}"/>
    <cellStyle name="ConditionalStyle_1" xfId="1420" xr:uid="{00000000-0005-0000-0000-000081010000}"/>
    <cellStyle name="Currency 2" xfId="567" xr:uid="{00000000-0005-0000-0000-000082010000}"/>
    <cellStyle name="Currency 2 2" xfId="568" xr:uid="{00000000-0005-0000-0000-000083010000}"/>
    <cellStyle name="Currency 2 2 2" xfId="569" xr:uid="{00000000-0005-0000-0000-000084010000}"/>
    <cellStyle name="Currency 2 3" xfId="570" xr:uid="{00000000-0005-0000-0000-000085010000}"/>
    <cellStyle name="Currency 2 4" xfId="9" xr:uid="{00000000-0005-0000-0000-000086010000}"/>
    <cellStyle name="Currency 2 5" xfId="1412" xr:uid="{00000000-0005-0000-0000-000087010000}"/>
    <cellStyle name="Currency 2 6" xfId="1555" xr:uid="{00000000-0005-0000-0000-000088010000}"/>
    <cellStyle name="Currency 3" xfId="571" xr:uid="{00000000-0005-0000-0000-000089010000}"/>
    <cellStyle name="Currency 3 2" xfId="572" xr:uid="{00000000-0005-0000-0000-00008A010000}"/>
    <cellStyle name="Currency 4" xfId="573" xr:uid="{00000000-0005-0000-0000-00008B010000}"/>
    <cellStyle name="Currency 4 2" xfId="574" xr:uid="{00000000-0005-0000-0000-00008C010000}"/>
    <cellStyle name="Currency 4 3" xfId="575" xr:uid="{00000000-0005-0000-0000-00008D010000}"/>
    <cellStyle name="Currency 4 4" xfId="576" xr:uid="{00000000-0005-0000-0000-00008E010000}"/>
    <cellStyle name="Currency 4 4 2" xfId="577" xr:uid="{00000000-0005-0000-0000-00008F010000}"/>
    <cellStyle name="Currency 5" xfId="1387" xr:uid="{00000000-0005-0000-0000-000090010000}"/>
    <cellStyle name="Currency 6" xfId="1397" xr:uid="{00000000-0005-0000-0000-000091010000}"/>
    <cellStyle name="Date" xfId="10" xr:uid="{00000000-0005-0000-0000-000092010000}"/>
    <cellStyle name="Date 2" xfId="209" xr:uid="{00000000-0005-0000-0000-000093010000}"/>
    <cellStyle name="Dezimal [0]_Nossner_Brücke" xfId="210" xr:uid="{00000000-0005-0000-0000-000094010000}"/>
    <cellStyle name="Dezimal_en_Master" xfId="211" xr:uid="{00000000-0005-0000-0000-000095010000}"/>
    <cellStyle name="Divider" xfId="212" xr:uid="{00000000-0005-0000-0000-000096010000}"/>
    <cellStyle name="Ellenőrzőcella" xfId="578" xr:uid="{00000000-0005-0000-0000-000097010000}"/>
    <cellStyle name="Euro" xfId="579" xr:uid="{00000000-0005-0000-0000-000098010000}"/>
    <cellStyle name="Excel Built-in Normal" xfId="11" xr:uid="{00000000-0005-0000-0000-000099010000}"/>
    <cellStyle name="Excel Built-in Normal 1" xfId="1422" xr:uid="{00000000-0005-0000-0000-00009A010000}"/>
    <cellStyle name="Excel Built-in Normal 2" xfId="213" xr:uid="{00000000-0005-0000-0000-00009B010000}"/>
    <cellStyle name="Excel Built-in Normal 2 2" xfId="1557" xr:uid="{00000000-0005-0000-0000-00009C010000}"/>
    <cellStyle name="Excel Built-in Normal 3" xfId="80" xr:uid="{00000000-0005-0000-0000-00009D010000}"/>
    <cellStyle name="Excel Built-in Normal 3 2" xfId="1558" xr:uid="{00000000-0005-0000-0000-00009E010000}"/>
    <cellStyle name="Excel Built-in Normal 4" xfId="1421" xr:uid="{00000000-0005-0000-0000-00009F010000}"/>
    <cellStyle name="Excel Built-in Normal 5" xfId="1556" xr:uid="{00000000-0005-0000-0000-0000A0010000}"/>
    <cellStyle name="Excel Built-in Normal_1-7" xfId="214" xr:uid="{00000000-0005-0000-0000-0000A1010000}"/>
    <cellStyle name="Explanatory Text 2" xfId="580" xr:uid="{00000000-0005-0000-0000-0000A2010000}"/>
    <cellStyle name="Explanatory Text 2 2" xfId="581" xr:uid="{00000000-0005-0000-0000-0000A3010000}"/>
    <cellStyle name="Explanatory Text 3" xfId="582" xr:uid="{00000000-0005-0000-0000-0000A4010000}"/>
    <cellStyle name="Figyelmeztetés" xfId="583" xr:uid="{00000000-0005-0000-0000-0000A5010000}"/>
    <cellStyle name="Fixed" xfId="12" xr:uid="{00000000-0005-0000-0000-0000A6010000}"/>
    <cellStyle name="Fixed 2" xfId="215" xr:uid="{00000000-0005-0000-0000-0000A7010000}"/>
    <cellStyle name="Good 2" xfId="584" xr:uid="{00000000-0005-0000-0000-0000A8010000}"/>
    <cellStyle name="Good 2 2" xfId="585" xr:uid="{00000000-0005-0000-0000-0000A9010000}"/>
    <cellStyle name="Good 2 3" xfId="586" xr:uid="{00000000-0005-0000-0000-0000AA010000}"/>
    <cellStyle name="Good 2 4" xfId="1559" xr:uid="{00000000-0005-0000-0000-0000AB010000}"/>
    <cellStyle name="Good 3" xfId="587" xr:uid="{00000000-0005-0000-0000-0000AC010000}"/>
    <cellStyle name="Good 3 2" xfId="588" xr:uid="{00000000-0005-0000-0000-0000AD010000}"/>
    <cellStyle name="Good 4" xfId="589" xr:uid="{00000000-0005-0000-0000-0000AE010000}"/>
    <cellStyle name="Good 5" xfId="590" xr:uid="{00000000-0005-0000-0000-0000AF010000}"/>
    <cellStyle name="Good 6" xfId="591" xr:uid="{00000000-0005-0000-0000-0000B0010000}"/>
    <cellStyle name="Good 7" xfId="592" xr:uid="{00000000-0005-0000-0000-0000B1010000}"/>
    <cellStyle name="Heading" xfId="1423" xr:uid="{00000000-0005-0000-0000-0000B2010000}"/>
    <cellStyle name="Heading 1 2" xfId="216" xr:uid="{00000000-0005-0000-0000-0000B3010000}"/>
    <cellStyle name="Heading 1 2 2" xfId="593" xr:uid="{00000000-0005-0000-0000-0000B4010000}"/>
    <cellStyle name="Heading 1 2 3" xfId="594" xr:uid="{00000000-0005-0000-0000-0000B5010000}"/>
    <cellStyle name="Heading 1 3" xfId="595" xr:uid="{00000000-0005-0000-0000-0000B6010000}"/>
    <cellStyle name="Heading 1 4" xfId="596" xr:uid="{00000000-0005-0000-0000-0000B7010000}"/>
    <cellStyle name="Heading 2 2" xfId="597" xr:uid="{00000000-0005-0000-0000-0000B8010000}"/>
    <cellStyle name="Heading 2 2 2" xfId="598" xr:uid="{00000000-0005-0000-0000-0000B9010000}"/>
    <cellStyle name="Heading 2 2 3" xfId="599" xr:uid="{00000000-0005-0000-0000-0000BA010000}"/>
    <cellStyle name="Heading 2 3" xfId="600" xr:uid="{00000000-0005-0000-0000-0000BB010000}"/>
    <cellStyle name="Heading 2 4" xfId="601" xr:uid="{00000000-0005-0000-0000-0000BC010000}"/>
    <cellStyle name="Heading 3 2" xfId="602" xr:uid="{00000000-0005-0000-0000-0000BD010000}"/>
    <cellStyle name="Heading 3 2 2" xfId="603" xr:uid="{00000000-0005-0000-0000-0000BE010000}"/>
    <cellStyle name="Heading 3 2 3" xfId="604" xr:uid="{00000000-0005-0000-0000-0000BF010000}"/>
    <cellStyle name="Heading 3 3" xfId="605" xr:uid="{00000000-0005-0000-0000-0000C0010000}"/>
    <cellStyle name="Heading 3 4" xfId="606" xr:uid="{00000000-0005-0000-0000-0000C1010000}"/>
    <cellStyle name="Heading 4 2" xfId="607" xr:uid="{00000000-0005-0000-0000-0000C2010000}"/>
    <cellStyle name="Heading 4 2 2" xfId="608" xr:uid="{00000000-0005-0000-0000-0000C3010000}"/>
    <cellStyle name="Heading 4 2 3" xfId="609" xr:uid="{00000000-0005-0000-0000-0000C4010000}"/>
    <cellStyle name="Heading 4 3" xfId="610" xr:uid="{00000000-0005-0000-0000-0000C5010000}"/>
    <cellStyle name="Heading 4 4" xfId="611" xr:uid="{00000000-0005-0000-0000-0000C6010000}"/>
    <cellStyle name="Heading1" xfId="13" xr:uid="{00000000-0005-0000-0000-0000C7010000}"/>
    <cellStyle name="Heading1 1" xfId="217" xr:uid="{00000000-0005-0000-0000-0000C8010000}"/>
    <cellStyle name="Heading1 2" xfId="1424" xr:uid="{00000000-0005-0000-0000-0000C9010000}"/>
    <cellStyle name="Heading2" xfId="14" xr:uid="{00000000-0005-0000-0000-0000CA010000}"/>
    <cellStyle name="Heading2 2" xfId="218" xr:uid="{00000000-0005-0000-0000-0000CB010000}"/>
    <cellStyle name="Headline I" xfId="219" xr:uid="{00000000-0005-0000-0000-0000CC010000}"/>
    <cellStyle name="Headline II" xfId="220" xr:uid="{00000000-0005-0000-0000-0000CD010000}"/>
    <cellStyle name="Headline III" xfId="221" xr:uid="{00000000-0005-0000-0000-0000CE010000}"/>
    <cellStyle name="Hivatkozott cella" xfId="612" xr:uid="{00000000-0005-0000-0000-0000CF010000}"/>
    <cellStyle name="Hyperlink 2" xfId="1389" xr:uid="{00000000-0005-0000-0000-0000D0010000}"/>
    <cellStyle name="Ievade" xfId="81" xr:uid="{00000000-0005-0000-0000-0000D1010000}"/>
    <cellStyle name="Ievade 2" xfId="222" xr:uid="{00000000-0005-0000-0000-0000D2010000}"/>
    <cellStyle name="Ievade 3" xfId="613" xr:uid="{00000000-0005-0000-0000-0000D3010000}"/>
    <cellStyle name="Ievade 4" xfId="614" xr:uid="{00000000-0005-0000-0000-0000D4010000}"/>
    <cellStyle name="Ievade_1-7" xfId="223" xr:uid="{00000000-0005-0000-0000-0000D5010000}"/>
    <cellStyle name="Input 2" xfId="615" xr:uid="{00000000-0005-0000-0000-0000D7010000}"/>
    <cellStyle name="Input 2 2" xfId="616" xr:uid="{00000000-0005-0000-0000-0000D8010000}"/>
    <cellStyle name="Input 2 3" xfId="617" xr:uid="{00000000-0005-0000-0000-0000D9010000}"/>
    <cellStyle name="Input 3" xfId="618" xr:uid="{00000000-0005-0000-0000-0000DA010000}"/>
    <cellStyle name="Input 4" xfId="619" xr:uid="{00000000-0005-0000-0000-0000DB010000}"/>
    <cellStyle name="Izcēlums1" xfId="82" xr:uid="{00000000-0005-0000-0000-0000DC010000}"/>
    <cellStyle name="Izcēlums1 2" xfId="620" xr:uid="{00000000-0005-0000-0000-0000DD010000}"/>
    <cellStyle name="Izcēlums1 3" xfId="621" xr:uid="{00000000-0005-0000-0000-0000DE010000}"/>
    <cellStyle name="Izcēlums2" xfId="83" xr:uid="{00000000-0005-0000-0000-0000DF010000}"/>
    <cellStyle name="Izcēlums2 2" xfId="622" xr:uid="{00000000-0005-0000-0000-0000E0010000}"/>
    <cellStyle name="Izcēlums2 3" xfId="623" xr:uid="{00000000-0005-0000-0000-0000E1010000}"/>
    <cellStyle name="Izcēlums3" xfId="84" xr:uid="{00000000-0005-0000-0000-0000E2010000}"/>
    <cellStyle name="Izcēlums3 2" xfId="624" xr:uid="{00000000-0005-0000-0000-0000E3010000}"/>
    <cellStyle name="Izcēlums3 3" xfId="625" xr:uid="{00000000-0005-0000-0000-0000E4010000}"/>
    <cellStyle name="Izcēlums4" xfId="85" xr:uid="{00000000-0005-0000-0000-0000E5010000}"/>
    <cellStyle name="Izcēlums4 2" xfId="626" xr:uid="{00000000-0005-0000-0000-0000E6010000}"/>
    <cellStyle name="Izcēlums4 3" xfId="627" xr:uid="{00000000-0005-0000-0000-0000E7010000}"/>
    <cellStyle name="Izcēlums5" xfId="86" xr:uid="{00000000-0005-0000-0000-0000E8010000}"/>
    <cellStyle name="Izcēlums5 2" xfId="628" xr:uid="{00000000-0005-0000-0000-0000E9010000}"/>
    <cellStyle name="Izcēlums5 3" xfId="629" xr:uid="{00000000-0005-0000-0000-0000EA010000}"/>
    <cellStyle name="Izcēlums6" xfId="87" xr:uid="{00000000-0005-0000-0000-0000EB010000}"/>
    <cellStyle name="Izcēlums6 2" xfId="630" xr:uid="{00000000-0005-0000-0000-0000EC010000}"/>
    <cellStyle name="Izcēlums6 3" xfId="631" xr:uid="{00000000-0005-0000-0000-0000ED010000}"/>
    <cellStyle name="Izvade" xfId="88" xr:uid="{00000000-0005-0000-0000-0000EE010000}"/>
    <cellStyle name="Izvade 2" xfId="224" xr:uid="{00000000-0005-0000-0000-0000EF010000}"/>
    <cellStyle name="Izvade 3" xfId="632" xr:uid="{00000000-0005-0000-0000-0000F0010000}"/>
    <cellStyle name="Izvade 4" xfId="633" xr:uid="{00000000-0005-0000-0000-0000F1010000}"/>
    <cellStyle name="Izvade_1-7" xfId="225" xr:uid="{00000000-0005-0000-0000-0000F2010000}"/>
    <cellStyle name="Īįū÷ķūé_laroux" xfId="226" xr:uid="{00000000-0005-0000-0000-0000D6010000}"/>
    <cellStyle name="Jegyzet" xfId="634" xr:uid="{00000000-0005-0000-0000-0000F3010000}"/>
    <cellStyle name="Jelölőszín (1)" xfId="635" xr:uid="{00000000-0005-0000-0000-0000F4010000}"/>
    <cellStyle name="Jelölőszín (2)" xfId="636" xr:uid="{00000000-0005-0000-0000-0000F5010000}"/>
    <cellStyle name="Jelölőszín (3)" xfId="637" xr:uid="{00000000-0005-0000-0000-0000F6010000}"/>
    <cellStyle name="Jelölőszín (4)" xfId="638" xr:uid="{00000000-0005-0000-0000-0000F7010000}"/>
    <cellStyle name="Jelölőszín (5)" xfId="639" xr:uid="{00000000-0005-0000-0000-0000F8010000}"/>
    <cellStyle name="Jelölőszín (6)" xfId="640" xr:uid="{00000000-0005-0000-0000-0000F9010000}"/>
    <cellStyle name="Jó" xfId="641" xr:uid="{00000000-0005-0000-0000-0000FA010000}"/>
    <cellStyle name="Kimenet" xfId="642" xr:uid="{00000000-0005-0000-0000-0000FB010000}"/>
    <cellStyle name="Komats 2" xfId="89" xr:uid="{00000000-0005-0000-0000-0000FC010000}"/>
    <cellStyle name="Kontrolní buňka" xfId="643" xr:uid="{00000000-0005-0000-0000-0000FD010000}"/>
    <cellStyle name="Kopsumma" xfId="90" xr:uid="{00000000-0005-0000-0000-0000FE010000}"/>
    <cellStyle name="Kopsumma 2" xfId="227" xr:uid="{00000000-0005-0000-0000-0000FF010000}"/>
    <cellStyle name="Kopsumma_1-7" xfId="228" xr:uid="{00000000-0005-0000-0000-000000020000}"/>
    <cellStyle name="Labs" xfId="91" xr:uid="{00000000-0005-0000-0000-000001020000}"/>
    <cellStyle name="Labs 2" xfId="644" xr:uid="{00000000-0005-0000-0000-000002020000}"/>
    <cellStyle name="Labs 3" xfId="645" xr:uid="{00000000-0005-0000-0000-000003020000}"/>
    <cellStyle name="Labs 4" xfId="646" xr:uid="{00000000-0005-0000-0000-000004020000}"/>
    <cellStyle name="Linked Cell 2" xfId="647" xr:uid="{00000000-0005-0000-0000-000005020000}"/>
    <cellStyle name="Linked Cell 2 2" xfId="648" xr:uid="{00000000-0005-0000-0000-000006020000}"/>
    <cellStyle name="Linked Cell 2 3" xfId="649" xr:uid="{00000000-0005-0000-0000-000007020000}"/>
    <cellStyle name="Linked Cell 3" xfId="650" xr:uid="{00000000-0005-0000-0000-000008020000}"/>
    <cellStyle name="Linked Cell 4" xfId="651" xr:uid="{00000000-0005-0000-0000-000009020000}"/>
    <cellStyle name="Magyarázó szöveg" xfId="652" xr:uid="{00000000-0005-0000-0000-00000A020000}"/>
    <cellStyle name="Nadpis 1" xfId="653" xr:uid="{00000000-0005-0000-0000-00000B020000}"/>
    <cellStyle name="Nadpis 2" xfId="654" xr:uid="{00000000-0005-0000-0000-00000C020000}"/>
    <cellStyle name="Nadpis 3" xfId="655" xr:uid="{00000000-0005-0000-0000-00000D020000}"/>
    <cellStyle name="Nadpis 4" xfId="656" xr:uid="{00000000-0005-0000-0000-00000E020000}"/>
    <cellStyle name="Název" xfId="657" xr:uid="{00000000-0005-0000-0000-00000F020000}"/>
    <cellStyle name="Neitrāls" xfId="92" xr:uid="{00000000-0005-0000-0000-000010020000}"/>
    <cellStyle name="Neitrāls 2" xfId="229" xr:uid="{00000000-0005-0000-0000-000011020000}"/>
    <cellStyle name="Neitrāls 2 2" xfId="658" xr:uid="{00000000-0005-0000-0000-000012020000}"/>
    <cellStyle name="Neitrāls 3" xfId="659" xr:uid="{00000000-0005-0000-0000-000013020000}"/>
    <cellStyle name="Neitrāls_1-7" xfId="230" xr:uid="{00000000-0005-0000-0000-000014020000}"/>
    <cellStyle name="Neutral 2" xfId="660" xr:uid="{00000000-0005-0000-0000-000015020000}"/>
    <cellStyle name="Neutral 2 2" xfId="661" xr:uid="{00000000-0005-0000-0000-000016020000}"/>
    <cellStyle name="Neutral 2 3" xfId="662" xr:uid="{00000000-0005-0000-0000-000017020000}"/>
    <cellStyle name="Neutral 3" xfId="663" xr:uid="{00000000-0005-0000-0000-000018020000}"/>
    <cellStyle name="Neutral 4" xfId="664" xr:uid="{00000000-0005-0000-0000-000019020000}"/>
    <cellStyle name="Neutrální" xfId="665" xr:uid="{00000000-0005-0000-0000-00001A020000}"/>
    <cellStyle name="Norm੎੎" xfId="666" xr:uid="{00000000-0005-0000-0000-00001B020000}"/>
    <cellStyle name="Normaali_light-98_gun" xfId="231" xr:uid="{00000000-0005-0000-0000-00001C020000}"/>
    <cellStyle name="Normal" xfId="0" builtinId="0"/>
    <cellStyle name="Normal 10" xfId="15" xr:uid="{00000000-0005-0000-0000-00001E020000}"/>
    <cellStyle name="Normal 10 10" xfId="667" xr:uid="{00000000-0005-0000-0000-00001F020000}"/>
    <cellStyle name="Normal 10 10 2" xfId="668" xr:uid="{00000000-0005-0000-0000-000020020000}"/>
    <cellStyle name="Normal 10 11" xfId="669" xr:uid="{00000000-0005-0000-0000-000021020000}"/>
    <cellStyle name="Normal 10 12" xfId="232" xr:uid="{00000000-0005-0000-0000-000022020000}"/>
    <cellStyle name="Normal 10 13" xfId="1560" xr:uid="{00000000-0005-0000-0000-000023020000}"/>
    <cellStyle name="Normal 10 2" xfId="16" xr:uid="{00000000-0005-0000-0000-000024020000}"/>
    <cellStyle name="Normal 10 2 10" xfId="670" xr:uid="{00000000-0005-0000-0000-000025020000}"/>
    <cellStyle name="Normal 10 2 11" xfId="233" xr:uid="{00000000-0005-0000-0000-000026020000}"/>
    <cellStyle name="Normal 10 2 2" xfId="671" xr:uid="{00000000-0005-0000-0000-000027020000}"/>
    <cellStyle name="Normal 10 2 2 2" xfId="672" xr:uid="{00000000-0005-0000-0000-000028020000}"/>
    <cellStyle name="Normal 10 2 2 2 2" xfId="673" xr:uid="{00000000-0005-0000-0000-000029020000}"/>
    <cellStyle name="Normal 10 2 2 2 2 2" xfId="674" xr:uid="{00000000-0005-0000-0000-00002A020000}"/>
    <cellStyle name="Normal 10 2 2 2 2 2 2" xfId="675" xr:uid="{00000000-0005-0000-0000-00002B020000}"/>
    <cellStyle name="Normal 10 2 2 2 2 2 2 2" xfId="676" xr:uid="{00000000-0005-0000-0000-00002C020000}"/>
    <cellStyle name="Normal 10 2 2 2 2 2 3" xfId="677" xr:uid="{00000000-0005-0000-0000-00002D020000}"/>
    <cellStyle name="Normal 10 2 2 2 2 3" xfId="678" xr:uid="{00000000-0005-0000-0000-00002E020000}"/>
    <cellStyle name="Normal 10 2 2 2 2 3 2" xfId="679" xr:uid="{00000000-0005-0000-0000-00002F020000}"/>
    <cellStyle name="Normal 10 2 2 2 2 3 2 2" xfId="680" xr:uid="{00000000-0005-0000-0000-000030020000}"/>
    <cellStyle name="Normal 10 2 2 2 2 3 3" xfId="681" xr:uid="{00000000-0005-0000-0000-000031020000}"/>
    <cellStyle name="Normal 10 2 2 2 2 4" xfId="682" xr:uid="{00000000-0005-0000-0000-000032020000}"/>
    <cellStyle name="Normal 10 2 2 2 2 4 2" xfId="683" xr:uid="{00000000-0005-0000-0000-000033020000}"/>
    <cellStyle name="Normal 10 2 2 2 2 4 2 2" xfId="684" xr:uid="{00000000-0005-0000-0000-000034020000}"/>
    <cellStyle name="Normal 10 2 2 2 2 4 3" xfId="685" xr:uid="{00000000-0005-0000-0000-000035020000}"/>
    <cellStyle name="Normal 10 2 2 2 2 5" xfId="686" xr:uid="{00000000-0005-0000-0000-000036020000}"/>
    <cellStyle name="Normal 10 2 2 2 2 5 2" xfId="687" xr:uid="{00000000-0005-0000-0000-000037020000}"/>
    <cellStyle name="Normal 10 2 2 2 2 6" xfId="688" xr:uid="{00000000-0005-0000-0000-000038020000}"/>
    <cellStyle name="Normal 10 2 2 2 3" xfId="689" xr:uid="{00000000-0005-0000-0000-000039020000}"/>
    <cellStyle name="Normal 10 2 2 2 3 2" xfId="690" xr:uid="{00000000-0005-0000-0000-00003A020000}"/>
    <cellStyle name="Normal 10 2 2 2 3 2 2" xfId="691" xr:uid="{00000000-0005-0000-0000-00003B020000}"/>
    <cellStyle name="Normal 10 2 2 2 3 2 2 2" xfId="692" xr:uid="{00000000-0005-0000-0000-00003C020000}"/>
    <cellStyle name="Normal 10 2 2 2 3 2 3" xfId="693" xr:uid="{00000000-0005-0000-0000-00003D020000}"/>
    <cellStyle name="Normal 10 2 2 2 3 3" xfId="694" xr:uid="{00000000-0005-0000-0000-00003E020000}"/>
    <cellStyle name="Normal 10 2 2 2 3 3 2" xfId="695" xr:uid="{00000000-0005-0000-0000-00003F020000}"/>
    <cellStyle name="Normal 10 2 2 2 3 3 2 2" xfId="696" xr:uid="{00000000-0005-0000-0000-000040020000}"/>
    <cellStyle name="Normal 10 2 2 2 3 3 3" xfId="697" xr:uid="{00000000-0005-0000-0000-000041020000}"/>
    <cellStyle name="Normal 10 2 2 2 3 4" xfId="698" xr:uid="{00000000-0005-0000-0000-000042020000}"/>
    <cellStyle name="Normal 10 2 2 2 3 4 2" xfId="699" xr:uid="{00000000-0005-0000-0000-000043020000}"/>
    <cellStyle name="Normal 10 2 2 2 3 4 2 2" xfId="700" xr:uid="{00000000-0005-0000-0000-000044020000}"/>
    <cellStyle name="Normal 10 2 2 2 3 4 3" xfId="701" xr:uid="{00000000-0005-0000-0000-000045020000}"/>
    <cellStyle name="Normal 10 2 2 2 3 5" xfId="702" xr:uid="{00000000-0005-0000-0000-000046020000}"/>
    <cellStyle name="Normal 10 2 2 2 3 5 2" xfId="703" xr:uid="{00000000-0005-0000-0000-000047020000}"/>
    <cellStyle name="Normal 10 2 2 2 3 6" xfId="704" xr:uid="{00000000-0005-0000-0000-000048020000}"/>
    <cellStyle name="Normal 10 2 2 2 4" xfId="705" xr:uid="{00000000-0005-0000-0000-000049020000}"/>
    <cellStyle name="Normal 10 2 2 2 4 2" xfId="706" xr:uid="{00000000-0005-0000-0000-00004A020000}"/>
    <cellStyle name="Normal 10 2 2 2 4 2 2" xfId="707" xr:uid="{00000000-0005-0000-0000-00004B020000}"/>
    <cellStyle name="Normal 10 2 2 2 4 3" xfId="708" xr:uid="{00000000-0005-0000-0000-00004C020000}"/>
    <cellStyle name="Normal 10 2 2 2 5" xfId="709" xr:uid="{00000000-0005-0000-0000-00004D020000}"/>
    <cellStyle name="Normal 10 2 2 2 5 2" xfId="710" xr:uid="{00000000-0005-0000-0000-00004E020000}"/>
    <cellStyle name="Normal 10 2 2 2 5 2 2" xfId="711" xr:uid="{00000000-0005-0000-0000-00004F020000}"/>
    <cellStyle name="Normal 10 2 2 2 5 3" xfId="712" xr:uid="{00000000-0005-0000-0000-000050020000}"/>
    <cellStyle name="Normal 10 2 2 2 6" xfId="713" xr:uid="{00000000-0005-0000-0000-000051020000}"/>
    <cellStyle name="Normal 10 2 2 2 6 2" xfId="714" xr:uid="{00000000-0005-0000-0000-000052020000}"/>
    <cellStyle name="Normal 10 2 2 2 6 2 2" xfId="715" xr:uid="{00000000-0005-0000-0000-000053020000}"/>
    <cellStyle name="Normal 10 2 2 2 6 3" xfId="716" xr:uid="{00000000-0005-0000-0000-000054020000}"/>
    <cellStyle name="Normal 10 2 2 2 7" xfId="717" xr:uid="{00000000-0005-0000-0000-000055020000}"/>
    <cellStyle name="Normal 10 2 2 2 7 2" xfId="718" xr:uid="{00000000-0005-0000-0000-000056020000}"/>
    <cellStyle name="Normal 10 2 2 2 8" xfId="719" xr:uid="{00000000-0005-0000-0000-000057020000}"/>
    <cellStyle name="Normal 10 2 2 3" xfId="720" xr:uid="{00000000-0005-0000-0000-000058020000}"/>
    <cellStyle name="Normal 10 2 2 3 2" xfId="721" xr:uid="{00000000-0005-0000-0000-000059020000}"/>
    <cellStyle name="Normal 10 2 2 3 2 2" xfId="722" xr:uid="{00000000-0005-0000-0000-00005A020000}"/>
    <cellStyle name="Normal 10 2 2 3 2 2 2" xfId="723" xr:uid="{00000000-0005-0000-0000-00005B020000}"/>
    <cellStyle name="Normal 10 2 2 3 2 3" xfId="724" xr:uid="{00000000-0005-0000-0000-00005C020000}"/>
    <cellStyle name="Normal 10 2 2 3 3" xfId="725" xr:uid="{00000000-0005-0000-0000-00005D020000}"/>
    <cellStyle name="Normal 10 2 2 3 3 2" xfId="726" xr:uid="{00000000-0005-0000-0000-00005E020000}"/>
    <cellStyle name="Normal 10 2 2 3 3 2 2" xfId="727" xr:uid="{00000000-0005-0000-0000-00005F020000}"/>
    <cellStyle name="Normal 10 2 2 3 3 3" xfId="728" xr:uid="{00000000-0005-0000-0000-000060020000}"/>
    <cellStyle name="Normal 10 2 2 3 4" xfId="729" xr:uid="{00000000-0005-0000-0000-000061020000}"/>
    <cellStyle name="Normal 10 2 2 3 4 2" xfId="730" xr:uid="{00000000-0005-0000-0000-000062020000}"/>
    <cellStyle name="Normal 10 2 2 3 4 2 2" xfId="731" xr:uid="{00000000-0005-0000-0000-000063020000}"/>
    <cellStyle name="Normal 10 2 2 3 4 3" xfId="732" xr:uid="{00000000-0005-0000-0000-000064020000}"/>
    <cellStyle name="Normal 10 2 2 3 5" xfId="733" xr:uid="{00000000-0005-0000-0000-000065020000}"/>
    <cellStyle name="Normal 10 2 2 3 5 2" xfId="734" xr:uid="{00000000-0005-0000-0000-000066020000}"/>
    <cellStyle name="Normal 10 2 2 3 6" xfId="735" xr:uid="{00000000-0005-0000-0000-000067020000}"/>
    <cellStyle name="Normal 10 2 2 4" xfId="736" xr:uid="{00000000-0005-0000-0000-000068020000}"/>
    <cellStyle name="Normal 10 2 2 4 2" xfId="737" xr:uid="{00000000-0005-0000-0000-000069020000}"/>
    <cellStyle name="Normal 10 2 2 4 2 2" xfId="738" xr:uid="{00000000-0005-0000-0000-00006A020000}"/>
    <cellStyle name="Normal 10 2 2 4 2 2 2" xfId="739" xr:uid="{00000000-0005-0000-0000-00006B020000}"/>
    <cellStyle name="Normal 10 2 2 4 2 3" xfId="740" xr:uid="{00000000-0005-0000-0000-00006C020000}"/>
    <cellStyle name="Normal 10 2 2 4 3" xfId="741" xr:uid="{00000000-0005-0000-0000-00006D020000}"/>
    <cellStyle name="Normal 10 2 2 4 3 2" xfId="742" xr:uid="{00000000-0005-0000-0000-00006E020000}"/>
    <cellStyle name="Normal 10 2 2 4 3 2 2" xfId="743" xr:uid="{00000000-0005-0000-0000-00006F020000}"/>
    <cellStyle name="Normal 10 2 2 4 3 3" xfId="744" xr:uid="{00000000-0005-0000-0000-000070020000}"/>
    <cellStyle name="Normal 10 2 2 4 4" xfId="745" xr:uid="{00000000-0005-0000-0000-000071020000}"/>
    <cellStyle name="Normal 10 2 2 4 4 2" xfId="746" xr:uid="{00000000-0005-0000-0000-000072020000}"/>
    <cellStyle name="Normal 10 2 2 4 4 2 2" xfId="747" xr:uid="{00000000-0005-0000-0000-000073020000}"/>
    <cellStyle name="Normal 10 2 2 4 4 3" xfId="748" xr:uid="{00000000-0005-0000-0000-000074020000}"/>
    <cellStyle name="Normal 10 2 2 4 5" xfId="749" xr:uid="{00000000-0005-0000-0000-000075020000}"/>
    <cellStyle name="Normal 10 2 2 4 5 2" xfId="750" xr:uid="{00000000-0005-0000-0000-000076020000}"/>
    <cellStyle name="Normal 10 2 2 4 6" xfId="751" xr:uid="{00000000-0005-0000-0000-000077020000}"/>
    <cellStyle name="Normal 10 2 2 5" xfId="752" xr:uid="{00000000-0005-0000-0000-000078020000}"/>
    <cellStyle name="Normal 10 2 2 5 2" xfId="753" xr:uid="{00000000-0005-0000-0000-000079020000}"/>
    <cellStyle name="Normal 10 2 2 5 2 2" xfId="754" xr:uid="{00000000-0005-0000-0000-00007A020000}"/>
    <cellStyle name="Normal 10 2 2 5 3" xfId="755" xr:uid="{00000000-0005-0000-0000-00007B020000}"/>
    <cellStyle name="Normal 10 2 2 6" xfId="756" xr:uid="{00000000-0005-0000-0000-00007C020000}"/>
    <cellStyle name="Normal 10 2 2 6 2" xfId="757" xr:uid="{00000000-0005-0000-0000-00007D020000}"/>
    <cellStyle name="Normal 10 2 2 6 2 2" xfId="758" xr:uid="{00000000-0005-0000-0000-00007E020000}"/>
    <cellStyle name="Normal 10 2 2 6 3" xfId="759" xr:uid="{00000000-0005-0000-0000-00007F020000}"/>
    <cellStyle name="Normal 10 2 2 7" xfId="760" xr:uid="{00000000-0005-0000-0000-000080020000}"/>
    <cellStyle name="Normal 10 2 2 7 2" xfId="761" xr:uid="{00000000-0005-0000-0000-000081020000}"/>
    <cellStyle name="Normal 10 2 2 7 2 2" xfId="762" xr:uid="{00000000-0005-0000-0000-000082020000}"/>
    <cellStyle name="Normal 10 2 2 7 3" xfId="763" xr:uid="{00000000-0005-0000-0000-000083020000}"/>
    <cellStyle name="Normal 10 2 2 8" xfId="764" xr:uid="{00000000-0005-0000-0000-000084020000}"/>
    <cellStyle name="Normal 10 2 2 8 2" xfId="765" xr:uid="{00000000-0005-0000-0000-000085020000}"/>
    <cellStyle name="Normal 10 2 2 9" xfId="766" xr:uid="{00000000-0005-0000-0000-000086020000}"/>
    <cellStyle name="Normal 10 2 3" xfId="767" xr:uid="{00000000-0005-0000-0000-000087020000}"/>
    <cellStyle name="Normal 10 2 3 2" xfId="768" xr:uid="{00000000-0005-0000-0000-000088020000}"/>
    <cellStyle name="Normal 10 2 3 2 2" xfId="769" xr:uid="{00000000-0005-0000-0000-000089020000}"/>
    <cellStyle name="Normal 10 2 3 2 2 2" xfId="770" xr:uid="{00000000-0005-0000-0000-00008A020000}"/>
    <cellStyle name="Normal 10 2 3 2 2 2 2" xfId="771" xr:uid="{00000000-0005-0000-0000-00008B020000}"/>
    <cellStyle name="Normal 10 2 3 2 2 3" xfId="772" xr:uid="{00000000-0005-0000-0000-00008C020000}"/>
    <cellStyle name="Normal 10 2 3 2 3" xfId="773" xr:uid="{00000000-0005-0000-0000-00008D020000}"/>
    <cellStyle name="Normal 10 2 3 2 3 2" xfId="774" xr:uid="{00000000-0005-0000-0000-00008E020000}"/>
    <cellStyle name="Normal 10 2 3 2 3 2 2" xfId="775" xr:uid="{00000000-0005-0000-0000-00008F020000}"/>
    <cellStyle name="Normal 10 2 3 2 3 3" xfId="776" xr:uid="{00000000-0005-0000-0000-000090020000}"/>
    <cellStyle name="Normal 10 2 3 2 4" xfId="777" xr:uid="{00000000-0005-0000-0000-000091020000}"/>
    <cellStyle name="Normal 10 2 3 2 4 2" xfId="778" xr:uid="{00000000-0005-0000-0000-000092020000}"/>
    <cellStyle name="Normal 10 2 3 2 4 2 2" xfId="779" xr:uid="{00000000-0005-0000-0000-000093020000}"/>
    <cellStyle name="Normal 10 2 3 2 4 3" xfId="780" xr:uid="{00000000-0005-0000-0000-000094020000}"/>
    <cellStyle name="Normal 10 2 3 2 5" xfId="781" xr:uid="{00000000-0005-0000-0000-000095020000}"/>
    <cellStyle name="Normal 10 2 3 2 5 2" xfId="782" xr:uid="{00000000-0005-0000-0000-000096020000}"/>
    <cellStyle name="Normal 10 2 3 2 6" xfId="783" xr:uid="{00000000-0005-0000-0000-000097020000}"/>
    <cellStyle name="Normal 10 2 3 3" xfId="784" xr:uid="{00000000-0005-0000-0000-000098020000}"/>
    <cellStyle name="Normal 10 2 3 3 2" xfId="785" xr:uid="{00000000-0005-0000-0000-000099020000}"/>
    <cellStyle name="Normal 10 2 3 3 2 2" xfId="786" xr:uid="{00000000-0005-0000-0000-00009A020000}"/>
    <cellStyle name="Normal 10 2 3 3 2 2 2" xfId="787" xr:uid="{00000000-0005-0000-0000-00009B020000}"/>
    <cellStyle name="Normal 10 2 3 3 2 3" xfId="788" xr:uid="{00000000-0005-0000-0000-00009C020000}"/>
    <cellStyle name="Normal 10 2 3 3 3" xfId="789" xr:uid="{00000000-0005-0000-0000-00009D020000}"/>
    <cellStyle name="Normal 10 2 3 3 3 2" xfId="790" xr:uid="{00000000-0005-0000-0000-00009E020000}"/>
    <cellStyle name="Normal 10 2 3 3 3 2 2" xfId="791" xr:uid="{00000000-0005-0000-0000-00009F020000}"/>
    <cellStyle name="Normal 10 2 3 3 3 3" xfId="792" xr:uid="{00000000-0005-0000-0000-0000A0020000}"/>
    <cellStyle name="Normal 10 2 3 3 4" xfId="793" xr:uid="{00000000-0005-0000-0000-0000A1020000}"/>
    <cellStyle name="Normal 10 2 3 3 4 2" xfId="794" xr:uid="{00000000-0005-0000-0000-0000A2020000}"/>
    <cellStyle name="Normal 10 2 3 3 4 2 2" xfId="795" xr:uid="{00000000-0005-0000-0000-0000A3020000}"/>
    <cellStyle name="Normal 10 2 3 3 4 3" xfId="796" xr:uid="{00000000-0005-0000-0000-0000A4020000}"/>
    <cellStyle name="Normal 10 2 3 3 5" xfId="797" xr:uid="{00000000-0005-0000-0000-0000A5020000}"/>
    <cellStyle name="Normal 10 2 3 3 5 2" xfId="798" xr:uid="{00000000-0005-0000-0000-0000A6020000}"/>
    <cellStyle name="Normal 10 2 3 3 6" xfId="799" xr:uid="{00000000-0005-0000-0000-0000A7020000}"/>
    <cellStyle name="Normal 10 2 3 4" xfId="800" xr:uid="{00000000-0005-0000-0000-0000A8020000}"/>
    <cellStyle name="Normal 10 2 3 4 2" xfId="801" xr:uid="{00000000-0005-0000-0000-0000A9020000}"/>
    <cellStyle name="Normal 10 2 3 4 2 2" xfId="802" xr:uid="{00000000-0005-0000-0000-0000AA020000}"/>
    <cellStyle name="Normal 10 2 3 4 3" xfId="803" xr:uid="{00000000-0005-0000-0000-0000AB020000}"/>
    <cellStyle name="Normal 10 2 3 5" xfId="804" xr:uid="{00000000-0005-0000-0000-0000AC020000}"/>
    <cellStyle name="Normal 10 2 3 5 2" xfId="805" xr:uid="{00000000-0005-0000-0000-0000AD020000}"/>
    <cellStyle name="Normal 10 2 3 5 2 2" xfId="806" xr:uid="{00000000-0005-0000-0000-0000AE020000}"/>
    <cellStyle name="Normal 10 2 3 5 3" xfId="807" xr:uid="{00000000-0005-0000-0000-0000AF020000}"/>
    <cellStyle name="Normal 10 2 3 6" xfId="808" xr:uid="{00000000-0005-0000-0000-0000B0020000}"/>
    <cellStyle name="Normal 10 2 3 6 2" xfId="809" xr:uid="{00000000-0005-0000-0000-0000B1020000}"/>
    <cellStyle name="Normal 10 2 3 6 2 2" xfId="810" xr:uid="{00000000-0005-0000-0000-0000B2020000}"/>
    <cellStyle name="Normal 10 2 3 6 3" xfId="811" xr:uid="{00000000-0005-0000-0000-0000B3020000}"/>
    <cellStyle name="Normal 10 2 3 7" xfId="812" xr:uid="{00000000-0005-0000-0000-0000B4020000}"/>
    <cellStyle name="Normal 10 2 3 7 2" xfId="813" xr:uid="{00000000-0005-0000-0000-0000B5020000}"/>
    <cellStyle name="Normal 10 2 3 8" xfId="814" xr:uid="{00000000-0005-0000-0000-0000B6020000}"/>
    <cellStyle name="Normal 10 2 4" xfId="815" xr:uid="{00000000-0005-0000-0000-0000B7020000}"/>
    <cellStyle name="Normal 10 2 4 2" xfId="816" xr:uid="{00000000-0005-0000-0000-0000B8020000}"/>
    <cellStyle name="Normal 10 2 4 2 2" xfId="817" xr:uid="{00000000-0005-0000-0000-0000B9020000}"/>
    <cellStyle name="Normal 10 2 4 2 2 2" xfId="818" xr:uid="{00000000-0005-0000-0000-0000BA020000}"/>
    <cellStyle name="Normal 10 2 4 2 3" xfId="819" xr:uid="{00000000-0005-0000-0000-0000BB020000}"/>
    <cellStyle name="Normal 10 2 4 3" xfId="820" xr:uid="{00000000-0005-0000-0000-0000BC020000}"/>
    <cellStyle name="Normal 10 2 4 3 2" xfId="821" xr:uid="{00000000-0005-0000-0000-0000BD020000}"/>
    <cellStyle name="Normal 10 2 4 3 2 2" xfId="822" xr:uid="{00000000-0005-0000-0000-0000BE020000}"/>
    <cellStyle name="Normal 10 2 4 3 3" xfId="823" xr:uid="{00000000-0005-0000-0000-0000BF020000}"/>
    <cellStyle name="Normal 10 2 4 4" xfId="824" xr:uid="{00000000-0005-0000-0000-0000C0020000}"/>
    <cellStyle name="Normal 10 2 4 4 2" xfId="825" xr:uid="{00000000-0005-0000-0000-0000C1020000}"/>
    <cellStyle name="Normal 10 2 4 4 2 2" xfId="826" xr:uid="{00000000-0005-0000-0000-0000C2020000}"/>
    <cellStyle name="Normal 10 2 4 4 3" xfId="827" xr:uid="{00000000-0005-0000-0000-0000C3020000}"/>
    <cellStyle name="Normal 10 2 4 5" xfId="828" xr:uid="{00000000-0005-0000-0000-0000C4020000}"/>
    <cellStyle name="Normal 10 2 4 5 2" xfId="829" xr:uid="{00000000-0005-0000-0000-0000C5020000}"/>
    <cellStyle name="Normal 10 2 4 6" xfId="830" xr:uid="{00000000-0005-0000-0000-0000C6020000}"/>
    <cellStyle name="Normal 10 2 5" xfId="831" xr:uid="{00000000-0005-0000-0000-0000C7020000}"/>
    <cellStyle name="Normal 10 2 5 2" xfId="832" xr:uid="{00000000-0005-0000-0000-0000C8020000}"/>
    <cellStyle name="Normal 10 2 5 2 2" xfId="833" xr:uid="{00000000-0005-0000-0000-0000C9020000}"/>
    <cellStyle name="Normal 10 2 5 2 2 2" xfId="834" xr:uid="{00000000-0005-0000-0000-0000CA020000}"/>
    <cellStyle name="Normal 10 2 5 2 3" xfId="835" xr:uid="{00000000-0005-0000-0000-0000CB020000}"/>
    <cellStyle name="Normal 10 2 5 3" xfId="836" xr:uid="{00000000-0005-0000-0000-0000CC020000}"/>
    <cellStyle name="Normal 10 2 5 3 2" xfId="837" xr:uid="{00000000-0005-0000-0000-0000CD020000}"/>
    <cellStyle name="Normal 10 2 5 3 2 2" xfId="838" xr:uid="{00000000-0005-0000-0000-0000CE020000}"/>
    <cellStyle name="Normal 10 2 5 3 3" xfId="839" xr:uid="{00000000-0005-0000-0000-0000CF020000}"/>
    <cellStyle name="Normal 10 2 5 4" xfId="840" xr:uid="{00000000-0005-0000-0000-0000D0020000}"/>
    <cellStyle name="Normal 10 2 5 4 2" xfId="841" xr:uid="{00000000-0005-0000-0000-0000D1020000}"/>
    <cellStyle name="Normal 10 2 5 4 2 2" xfId="842" xr:uid="{00000000-0005-0000-0000-0000D2020000}"/>
    <cellStyle name="Normal 10 2 5 4 3" xfId="843" xr:uid="{00000000-0005-0000-0000-0000D3020000}"/>
    <cellStyle name="Normal 10 2 5 5" xfId="844" xr:uid="{00000000-0005-0000-0000-0000D4020000}"/>
    <cellStyle name="Normal 10 2 5 5 2" xfId="845" xr:uid="{00000000-0005-0000-0000-0000D5020000}"/>
    <cellStyle name="Normal 10 2 5 6" xfId="846" xr:uid="{00000000-0005-0000-0000-0000D6020000}"/>
    <cellStyle name="Normal 10 2 6" xfId="847" xr:uid="{00000000-0005-0000-0000-0000D7020000}"/>
    <cellStyle name="Normal 10 2 6 2" xfId="848" xr:uid="{00000000-0005-0000-0000-0000D8020000}"/>
    <cellStyle name="Normal 10 2 6 2 2" xfId="849" xr:uid="{00000000-0005-0000-0000-0000D9020000}"/>
    <cellStyle name="Normal 10 2 6 3" xfId="850" xr:uid="{00000000-0005-0000-0000-0000DA020000}"/>
    <cellStyle name="Normal 10 2 7" xfId="851" xr:uid="{00000000-0005-0000-0000-0000DB020000}"/>
    <cellStyle name="Normal 10 2 7 2" xfId="852" xr:uid="{00000000-0005-0000-0000-0000DC020000}"/>
    <cellStyle name="Normal 10 2 7 2 2" xfId="853" xr:uid="{00000000-0005-0000-0000-0000DD020000}"/>
    <cellStyle name="Normal 10 2 7 3" xfId="854" xr:uid="{00000000-0005-0000-0000-0000DE020000}"/>
    <cellStyle name="Normal 10 2 8" xfId="855" xr:uid="{00000000-0005-0000-0000-0000DF020000}"/>
    <cellStyle name="Normal 10 2 8 2" xfId="856" xr:uid="{00000000-0005-0000-0000-0000E0020000}"/>
    <cellStyle name="Normal 10 2 8 2 2" xfId="857" xr:uid="{00000000-0005-0000-0000-0000E1020000}"/>
    <cellStyle name="Normal 10 2 8 3" xfId="858" xr:uid="{00000000-0005-0000-0000-0000E2020000}"/>
    <cellStyle name="Normal 10 2 9" xfId="859" xr:uid="{00000000-0005-0000-0000-0000E3020000}"/>
    <cellStyle name="Normal 10 2 9 2" xfId="860" xr:uid="{00000000-0005-0000-0000-0000E4020000}"/>
    <cellStyle name="Normal 10 3" xfId="17" xr:uid="{00000000-0005-0000-0000-0000E5020000}"/>
    <cellStyle name="Normal 10 3 10" xfId="861" xr:uid="{00000000-0005-0000-0000-0000E6020000}"/>
    <cellStyle name="Normal 10 3 2" xfId="18" xr:uid="{00000000-0005-0000-0000-0000E7020000}"/>
    <cellStyle name="Normal 10 3 2 2" xfId="863" xr:uid="{00000000-0005-0000-0000-0000E8020000}"/>
    <cellStyle name="Normal 10 3 2 2 2" xfId="864" xr:uid="{00000000-0005-0000-0000-0000E9020000}"/>
    <cellStyle name="Normal 10 3 2 2 2 2" xfId="865" xr:uid="{00000000-0005-0000-0000-0000EA020000}"/>
    <cellStyle name="Normal 10 3 2 2 2 2 2" xfId="866" xr:uid="{00000000-0005-0000-0000-0000EB020000}"/>
    <cellStyle name="Normal 10 3 2 2 2 3" xfId="867" xr:uid="{00000000-0005-0000-0000-0000EC020000}"/>
    <cellStyle name="Normal 10 3 2 2 3" xfId="868" xr:uid="{00000000-0005-0000-0000-0000ED020000}"/>
    <cellStyle name="Normal 10 3 2 2 3 2" xfId="869" xr:uid="{00000000-0005-0000-0000-0000EE020000}"/>
    <cellStyle name="Normal 10 3 2 2 3 2 2" xfId="870" xr:uid="{00000000-0005-0000-0000-0000EF020000}"/>
    <cellStyle name="Normal 10 3 2 2 3 3" xfId="871" xr:uid="{00000000-0005-0000-0000-0000F0020000}"/>
    <cellStyle name="Normal 10 3 2 2 4" xfId="872" xr:uid="{00000000-0005-0000-0000-0000F1020000}"/>
    <cellStyle name="Normal 10 3 2 2 4 2" xfId="873" xr:uid="{00000000-0005-0000-0000-0000F2020000}"/>
    <cellStyle name="Normal 10 3 2 2 4 2 2" xfId="874" xr:uid="{00000000-0005-0000-0000-0000F3020000}"/>
    <cellStyle name="Normal 10 3 2 2 4 3" xfId="875" xr:uid="{00000000-0005-0000-0000-0000F4020000}"/>
    <cellStyle name="Normal 10 3 2 2 5" xfId="876" xr:uid="{00000000-0005-0000-0000-0000F5020000}"/>
    <cellStyle name="Normal 10 3 2 2 5 2" xfId="877" xr:uid="{00000000-0005-0000-0000-0000F6020000}"/>
    <cellStyle name="Normal 10 3 2 2 6" xfId="878" xr:uid="{00000000-0005-0000-0000-0000F7020000}"/>
    <cellStyle name="Normal 10 3 2 3" xfId="879" xr:uid="{00000000-0005-0000-0000-0000F8020000}"/>
    <cellStyle name="Normal 10 3 2 3 2" xfId="880" xr:uid="{00000000-0005-0000-0000-0000F9020000}"/>
    <cellStyle name="Normal 10 3 2 3 2 2" xfId="881" xr:uid="{00000000-0005-0000-0000-0000FA020000}"/>
    <cellStyle name="Normal 10 3 2 3 2 2 2" xfId="882" xr:uid="{00000000-0005-0000-0000-0000FB020000}"/>
    <cellStyle name="Normal 10 3 2 3 2 3" xfId="883" xr:uid="{00000000-0005-0000-0000-0000FC020000}"/>
    <cellStyle name="Normal 10 3 2 3 3" xfId="884" xr:uid="{00000000-0005-0000-0000-0000FD020000}"/>
    <cellStyle name="Normal 10 3 2 3 3 2" xfId="885" xr:uid="{00000000-0005-0000-0000-0000FE020000}"/>
    <cellStyle name="Normal 10 3 2 3 3 2 2" xfId="886" xr:uid="{00000000-0005-0000-0000-0000FF020000}"/>
    <cellStyle name="Normal 10 3 2 3 3 3" xfId="887" xr:uid="{00000000-0005-0000-0000-000000030000}"/>
    <cellStyle name="Normal 10 3 2 3 4" xfId="888" xr:uid="{00000000-0005-0000-0000-000001030000}"/>
    <cellStyle name="Normal 10 3 2 3 4 2" xfId="889" xr:uid="{00000000-0005-0000-0000-000002030000}"/>
    <cellStyle name="Normal 10 3 2 3 4 2 2" xfId="890" xr:uid="{00000000-0005-0000-0000-000003030000}"/>
    <cellStyle name="Normal 10 3 2 3 4 3" xfId="891" xr:uid="{00000000-0005-0000-0000-000004030000}"/>
    <cellStyle name="Normal 10 3 2 3 5" xfId="892" xr:uid="{00000000-0005-0000-0000-000005030000}"/>
    <cellStyle name="Normal 10 3 2 3 5 2" xfId="893" xr:uid="{00000000-0005-0000-0000-000006030000}"/>
    <cellStyle name="Normal 10 3 2 3 6" xfId="894" xr:uid="{00000000-0005-0000-0000-000007030000}"/>
    <cellStyle name="Normal 10 3 2 4" xfId="895" xr:uid="{00000000-0005-0000-0000-000008030000}"/>
    <cellStyle name="Normal 10 3 2 4 2" xfId="896" xr:uid="{00000000-0005-0000-0000-000009030000}"/>
    <cellStyle name="Normal 10 3 2 4 2 2" xfId="897" xr:uid="{00000000-0005-0000-0000-00000A030000}"/>
    <cellStyle name="Normal 10 3 2 4 3" xfId="898" xr:uid="{00000000-0005-0000-0000-00000B030000}"/>
    <cellStyle name="Normal 10 3 2 5" xfId="899" xr:uid="{00000000-0005-0000-0000-00000C030000}"/>
    <cellStyle name="Normal 10 3 2 5 2" xfId="900" xr:uid="{00000000-0005-0000-0000-00000D030000}"/>
    <cellStyle name="Normal 10 3 2 5 2 2" xfId="901" xr:uid="{00000000-0005-0000-0000-00000E030000}"/>
    <cellStyle name="Normal 10 3 2 5 3" xfId="902" xr:uid="{00000000-0005-0000-0000-00000F030000}"/>
    <cellStyle name="Normal 10 3 2 6" xfId="903" xr:uid="{00000000-0005-0000-0000-000010030000}"/>
    <cellStyle name="Normal 10 3 2 6 2" xfId="904" xr:uid="{00000000-0005-0000-0000-000011030000}"/>
    <cellStyle name="Normal 10 3 2 6 2 2" xfId="905" xr:uid="{00000000-0005-0000-0000-000012030000}"/>
    <cellStyle name="Normal 10 3 2 6 3" xfId="906" xr:uid="{00000000-0005-0000-0000-000013030000}"/>
    <cellStyle name="Normal 10 3 2 7" xfId="907" xr:uid="{00000000-0005-0000-0000-000014030000}"/>
    <cellStyle name="Normal 10 3 2 7 2" xfId="908" xr:uid="{00000000-0005-0000-0000-000015030000}"/>
    <cellStyle name="Normal 10 3 2 8" xfId="909" xr:uid="{00000000-0005-0000-0000-000016030000}"/>
    <cellStyle name="Normal 10 3 2 9" xfId="862" xr:uid="{00000000-0005-0000-0000-000017030000}"/>
    <cellStyle name="Normal 10 3 3" xfId="19" xr:uid="{00000000-0005-0000-0000-000018030000}"/>
    <cellStyle name="Normal 10 3 3 2" xfId="911" xr:uid="{00000000-0005-0000-0000-000019030000}"/>
    <cellStyle name="Normal 10 3 3 2 2" xfId="912" xr:uid="{00000000-0005-0000-0000-00001A030000}"/>
    <cellStyle name="Normal 10 3 3 2 2 2" xfId="913" xr:uid="{00000000-0005-0000-0000-00001B030000}"/>
    <cellStyle name="Normal 10 3 3 2 3" xfId="914" xr:uid="{00000000-0005-0000-0000-00001C030000}"/>
    <cellStyle name="Normal 10 3 3 3" xfId="915" xr:uid="{00000000-0005-0000-0000-00001D030000}"/>
    <cellStyle name="Normal 10 3 3 3 2" xfId="916" xr:uid="{00000000-0005-0000-0000-00001E030000}"/>
    <cellStyle name="Normal 10 3 3 3 2 2" xfId="917" xr:uid="{00000000-0005-0000-0000-00001F030000}"/>
    <cellStyle name="Normal 10 3 3 3 3" xfId="918" xr:uid="{00000000-0005-0000-0000-000020030000}"/>
    <cellStyle name="Normal 10 3 3 4" xfId="919" xr:uid="{00000000-0005-0000-0000-000021030000}"/>
    <cellStyle name="Normal 10 3 3 4 2" xfId="920" xr:uid="{00000000-0005-0000-0000-000022030000}"/>
    <cellStyle name="Normal 10 3 3 4 2 2" xfId="921" xr:uid="{00000000-0005-0000-0000-000023030000}"/>
    <cellStyle name="Normal 10 3 3 4 3" xfId="922" xr:uid="{00000000-0005-0000-0000-000024030000}"/>
    <cellStyle name="Normal 10 3 3 5" xfId="923" xr:uid="{00000000-0005-0000-0000-000025030000}"/>
    <cellStyle name="Normal 10 3 3 5 2" xfId="924" xr:uid="{00000000-0005-0000-0000-000026030000}"/>
    <cellStyle name="Normal 10 3 3 6" xfId="925" xr:uid="{00000000-0005-0000-0000-000027030000}"/>
    <cellStyle name="Normal 10 3 3 7" xfId="910" xr:uid="{00000000-0005-0000-0000-000028030000}"/>
    <cellStyle name="Normal 10 3 4" xfId="20" xr:uid="{00000000-0005-0000-0000-000029030000}"/>
    <cellStyle name="Normal 10 3 4 2" xfId="927" xr:uid="{00000000-0005-0000-0000-00002A030000}"/>
    <cellStyle name="Normal 10 3 4 2 2" xfId="928" xr:uid="{00000000-0005-0000-0000-00002B030000}"/>
    <cellStyle name="Normal 10 3 4 2 2 2" xfId="929" xr:uid="{00000000-0005-0000-0000-00002C030000}"/>
    <cellStyle name="Normal 10 3 4 2 3" xfId="930" xr:uid="{00000000-0005-0000-0000-00002D030000}"/>
    <cellStyle name="Normal 10 3 4 3" xfId="931" xr:uid="{00000000-0005-0000-0000-00002E030000}"/>
    <cellStyle name="Normal 10 3 4 3 2" xfId="932" xr:uid="{00000000-0005-0000-0000-00002F030000}"/>
    <cellStyle name="Normal 10 3 4 3 2 2" xfId="933" xr:uid="{00000000-0005-0000-0000-000030030000}"/>
    <cellStyle name="Normal 10 3 4 3 3" xfId="934" xr:uid="{00000000-0005-0000-0000-000031030000}"/>
    <cellStyle name="Normal 10 3 4 4" xfId="935" xr:uid="{00000000-0005-0000-0000-000032030000}"/>
    <cellStyle name="Normal 10 3 4 4 2" xfId="936" xr:uid="{00000000-0005-0000-0000-000033030000}"/>
    <cellStyle name="Normal 10 3 4 4 2 2" xfId="937" xr:uid="{00000000-0005-0000-0000-000034030000}"/>
    <cellStyle name="Normal 10 3 4 4 3" xfId="938" xr:uid="{00000000-0005-0000-0000-000035030000}"/>
    <cellStyle name="Normal 10 3 4 5" xfId="939" xr:uid="{00000000-0005-0000-0000-000036030000}"/>
    <cellStyle name="Normal 10 3 4 5 2" xfId="940" xr:uid="{00000000-0005-0000-0000-000037030000}"/>
    <cellStyle name="Normal 10 3 4 6" xfId="941" xr:uid="{00000000-0005-0000-0000-000038030000}"/>
    <cellStyle name="Normal 10 3 4 7" xfId="926" xr:uid="{00000000-0005-0000-0000-000039030000}"/>
    <cellStyle name="Normal 10 3 5" xfId="942" xr:uid="{00000000-0005-0000-0000-00003A030000}"/>
    <cellStyle name="Normal 10 3 5 2" xfId="943" xr:uid="{00000000-0005-0000-0000-00003B030000}"/>
    <cellStyle name="Normal 10 3 5 2 2" xfId="944" xr:uid="{00000000-0005-0000-0000-00003C030000}"/>
    <cellStyle name="Normal 10 3 5 3" xfId="945" xr:uid="{00000000-0005-0000-0000-00003D030000}"/>
    <cellStyle name="Normal 10 3 6" xfId="946" xr:uid="{00000000-0005-0000-0000-00003E030000}"/>
    <cellStyle name="Normal 10 3 6 2" xfId="947" xr:uid="{00000000-0005-0000-0000-00003F030000}"/>
    <cellStyle name="Normal 10 3 6 2 2" xfId="948" xr:uid="{00000000-0005-0000-0000-000040030000}"/>
    <cellStyle name="Normal 10 3 6 3" xfId="949" xr:uid="{00000000-0005-0000-0000-000041030000}"/>
    <cellStyle name="Normal 10 3 7" xfId="950" xr:uid="{00000000-0005-0000-0000-000042030000}"/>
    <cellStyle name="Normal 10 3 7 2" xfId="951" xr:uid="{00000000-0005-0000-0000-000043030000}"/>
    <cellStyle name="Normal 10 3 7 2 2" xfId="952" xr:uid="{00000000-0005-0000-0000-000044030000}"/>
    <cellStyle name="Normal 10 3 7 3" xfId="953" xr:uid="{00000000-0005-0000-0000-000045030000}"/>
    <cellStyle name="Normal 10 3 8" xfId="954" xr:uid="{00000000-0005-0000-0000-000046030000}"/>
    <cellStyle name="Normal 10 3 8 2" xfId="955" xr:uid="{00000000-0005-0000-0000-000047030000}"/>
    <cellStyle name="Normal 10 3 9" xfId="956" xr:uid="{00000000-0005-0000-0000-000048030000}"/>
    <cellStyle name="Normal 10 4" xfId="21" xr:uid="{00000000-0005-0000-0000-000049030000}"/>
    <cellStyle name="Normal 10 4 2" xfId="958" xr:uid="{00000000-0005-0000-0000-00004A030000}"/>
    <cellStyle name="Normal 10 4 2 2" xfId="959" xr:uid="{00000000-0005-0000-0000-00004B030000}"/>
    <cellStyle name="Normal 10 4 2 2 2" xfId="960" xr:uid="{00000000-0005-0000-0000-00004C030000}"/>
    <cellStyle name="Normal 10 4 2 2 2 2" xfId="961" xr:uid="{00000000-0005-0000-0000-00004D030000}"/>
    <cellStyle name="Normal 10 4 2 2 3" xfId="962" xr:uid="{00000000-0005-0000-0000-00004E030000}"/>
    <cellStyle name="Normal 10 4 2 3" xfId="963" xr:uid="{00000000-0005-0000-0000-00004F030000}"/>
    <cellStyle name="Normal 10 4 2 3 2" xfId="964" xr:uid="{00000000-0005-0000-0000-000050030000}"/>
    <cellStyle name="Normal 10 4 2 3 2 2" xfId="965" xr:uid="{00000000-0005-0000-0000-000051030000}"/>
    <cellStyle name="Normal 10 4 2 3 3" xfId="966" xr:uid="{00000000-0005-0000-0000-000052030000}"/>
    <cellStyle name="Normal 10 4 2 4" xfId="967" xr:uid="{00000000-0005-0000-0000-000053030000}"/>
    <cellStyle name="Normal 10 4 2 4 2" xfId="968" xr:uid="{00000000-0005-0000-0000-000054030000}"/>
    <cellStyle name="Normal 10 4 2 4 2 2" xfId="969" xr:uid="{00000000-0005-0000-0000-000055030000}"/>
    <cellStyle name="Normal 10 4 2 4 3" xfId="970" xr:uid="{00000000-0005-0000-0000-000056030000}"/>
    <cellStyle name="Normal 10 4 2 5" xfId="971" xr:uid="{00000000-0005-0000-0000-000057030000}"/>
    <cellStyle name="Normal 10 4 2 5 2" xfId="972" xr:uid="{00000000-0005-0000-0000-000058030000}"/>
    <cellStyle name="Normal 10 4 2 6" xfId="973" xr:uid="{00000000-0005-0000-0000-000059030000}"/>
    <cellStyle name="Normal 10 4 3" xfId="974" xr:uid="{00000000-0005-0000-0000-00005A030000}"/>
    <cellStyle name="Normal 10 4 3 2" xfId="975" xr:uid="{00000000-0005-0000-0000-00005B030000}"/>
    <cellStyle name="Normal 10 4 3 2 2" xfId="976" xr:uid="{00000000-0005-0000-0000-00005C030000}"/>
    <cellStyle name="Normal 10 4 3 2 2 2" xfId="977" xr:uid="{00000000-0005-0000-0000-00005D030000}"/>
    <cellStyle name="Normal 10 4 3 2 3" xfId="978" xr:uid="{00000000-0005-0000-0000-00005E030000}"/>
    <cellStyle name="Normal 10 4 3 3" xfId="979" xr:uid="{00000000-0005-0000-0000-00005F030000}"/>
    <cellStyle name="Normal 10 4 3 3 2" xfId="980" xr:uid="{00000000-0005-0000-0000-000060030000}"/>
    <cellStyle name="Normal 10 4 3 3 2 2" xfId="981" xr:uid="{00000000-0005-0000-0000-000061030000}"/>
    <cellStyle name="Normal 10 4 3 3 3" xfId="982" xr:uid="{00000000-0005-0000-0000-000062030000}"/>
    <cellStyle name="Normal 10 4 3 4" xfId="983" xr:uid="{00000000-0005-0000-0000-000063030000}"/>
    <cellStyle name="Normal 10 4 3 4 2" xfId="984" xr:uid="{00000000-0005-0000-0000-000064030000}"/>
    <cellStyle name="Normal 10 4 3 4 2 2" xfId="985" xr:uid="{00000000-0005-0000-0000-000065030000}"/>
    <cellStyle name="Normal 10 4 3 4 3" xfId="986" xr:uid="{00000000-0005-0000-0000-000066030000}"/>
    <cellStyle name="Normal 10 4 3 5" xfId="987" xr:uid="{00000000-0005-0000-0000-000067030000}"/>
    <cellStyle name="Normal 10 4 3 5 2" xfId="988" xr:uid="{00000000-0005-0000-0000-000068030000}"/>
    <cellStyle name="Normal 10 4 3 6" xfId="989" xr:uid="{00000000-0005-0000-0000-000069030000}"/>
    <cellStyle name="Normal 10 4 4" xfId="990" xr:uid="{00000000-0005-0000-0000-00006A030000}"/>
    <cellStyle name="Normal 10 4 4 2" xfId="991" xr:uid="{00000000-0005-0000-0000-00006B030000}"/>
    <cellStyle name="Normal 10 4 4 2 2" xfId="992" xr:uid="{00000000-0005-0000-0000-00006C030000}"/>
    <cellStyle name="Normal 10 4 4 3" xfId="993" xr:uid="{00000000-0005-0000-0000-00006D030000}"/>
    <cellStyle name="Normal 10 4 5" xfId="994" xr:uid="{00000000-0005-0000-0000-00006E030000}"/>
    <cellStyle name="Normal 10 4 5 2" xfId="995" xr:uid="{00000000-0005-0000-0000-00006F030000}"/>
    <cellStyle name="Normal 10 4 5 2 2" xfId="996" xr:uid="{00000000-0005-0000-0000-000070030000}"/>
    <cellStyle name="Normal 10 4 5 3" xfId="997" xr:uid="{00000000-0005-0000-0000-000071030000}"/>
    <cellStyle name="Normal 10 4 6" xfId="998" xr:uid="{00000000-0005-0000-0000-000072030000}"/>
    <cellStyle name="Normal 10 4 6 2" xfId="999" xr:uid="{00000000-0005-0000-0000-000073030000}"/>
    <cellStyle name="Normal 10 4 6 2 2" xfId="1000" xr:uid="{00000000-0005-0000-0000-000074030000}"/>
    <cellStyle name="Normal 10 4 6 3" xfId="1001" xr:uid="{00000000-0005-0000-0000-000075030000}"/>
    <cellStyle name="Normal 10 4 7" xfId="1002" xr:uid="{00000000-0005-0000-0000-000076030000}"/>
    <cellStyle name="Normal 10 4 7 2" xfId="1003" xr:uid="{00000000-0005-0000-0000-000077030000}"/>
    <cellStyle name="Normal 10 4 8" xfId="1004" xr:uid="{00000000-0005-0000-0000-000078030000}"/>
    <cellStyle name="Normal 10 4 9" xfId="957" xr:uid="{00000000-0005-0000-0000-000079030000}"/>
    <cellStyle name="Normal 10 5" xfId="1005" xr:uid="{00000000-0005-0000-0000-00007A030000}"/>
    <cellStyle name="Normal 10 5 2" xfId="1006" xr:uid="{00000000-0005-0000-0000-00007B030000}"/>
    <cellStyle name="Normal 10 5 2 2" xfId="1007" xr:uid="{00000000-0005-0000-0000-00007C030000}"/>
    <cellStyle name="Normal 10 5 2 2 2" xfId="1008" xr:uid="{00000000-0005-0000-0000-00007D030000}"/>
    <cellStyle name="Normal 10 5 2 3" xfId="1009" xr:uid="{00000000-0005-0000-0000-00007E030000}"/>
    <cellStyle name="Normal 10 5 3" xfId="1010" xr:uid="{00000000-0005-0000-0000-00007F030000}"/>
    <cellStyle name="Normal 10 5 3 2" xfId="1011" xr:uid="{00000000-0005-0000-0000-000080030000}"/>
    <cellStyle name="Normal 10 5 3 2 2" xfId="1012" xr:uid="{00000000-0005-0000-0000-000081030000}"/>
    <cellStyle name="Normal 10 5 3 3" xfId="1013" xr:uid="{00000000-0005-0000-0000-000082030000}"/>
    <cellStyle name="Normal 10 5 4" xfId="1014" xr:uid="{00000000-0005-0000-0000-000083030000}"/>
    <cellStyle name="Normal 10 5 4 2" xfId="1015" xr:uid="{00000000-0005-0000-0000-000084030000}"/>
    <cellStyle name="Normal 10 5 4 2 2" xfId="1016" xr:uid="{00000000-0005-0000-0000-000085030000}"/>
    <cellStyle name="Normal 10 5 4 3" xfId="1017" xr:uid="{00000000-0005-0000-0000-000086030000}"/>
    <cellStyle name="Normal 10 5 5" xfId="1018" xr:uid="{00000000-0005-0000-0000-000087030000}"/>
    <cellStyle name="Normal 10 5 5 2" xfId="1019" xr:uid="{00000000-0005-0000-0000-000088030000}"/>
    <cellStyle name="Normal 10 5 6" xfId="1020" xr:uid="{00000000-0005-0000-0000-000089030000}"/>
    <cellStyle name="Normal 10 6" xfId="1021" xr:uid="{00000000-0005-0000-0000-00008A030000}"/>
    <cellStyle name="Normal 10 6 2" xfId="1022" xr:uid="{00000000-0005-0000-0000-00008B030000}"/>
    <cellStyle name="Normal 10 6 2 2" xfId="1023" xr:uid="{00000000-0005-0000-0000-00008C030000}"/>
    <cellStyle name="Normal 10 6 2 2 2" xfId="1024" xr:uid="{00000000-0005-0000-0000-00008D030000}"/>
    <cellStyle name="Normal 10 6 2 3" xfId="1025" xr:uid="{00000000-0005-0000-0000-00008E030000}"/>
    <cellStyle name="Normal 10 6 3" xfId="1026" xr:uid="{00000000-0005-0000-0000-00008F030000}"/>
    <cellStyle name="Normal 10 6 3 2" xfId="1027" xr:uid="{00000000-0005-0000-0000-000090030000}"/>
    <cellStyle name="Normal 10 6 3 2 2" xfId="1028" xr:uid="{00000000-0005-0000-0000-000091030000}"/>
    <cellStyle name="Normal 10 6 3 3" xfId="1029" xr:uid="{00000000-0005-0000-0000-000092030000}"/>
    <cellStyle name="Normal 10 6 4" xfId="1030" xr:uid="{00000000-0005-0000-0000-000093030000}"/>
    <cellStyle name="Normal 10 6 4 2" xfId="1031" xr:uid="{00000000-0005-0000-0000-000094030000}"/>
    <cellStyle name="Normal 10 6 4 2 2" xfId="1032" xr:uid="{00000000-0005-0000-0000-000095030000}"/>
    <cellStyle name="Normal 10 6 4 3" xfId="1033" xr:uid="{00000000-0005-0000-0000-000096030000}"/>
    <cellStyle name="Normal 10 6 5" xfId="1034" xr:uid="{00000000-0005-0000-0000-000097030000}"/>
    <cellStyle name="Normal 10 6 5 2" xfId="1035" xr:uid="{00000000-0005-0000-0000-000098030000}"/>
    <cellStyle name="Normal 10 6 6" xfId="1036" xr:uid="{00000000-0005-0000-0000-000099030000}"/>
    <cellStyle name="Normal 10 7" xfId="1037" xr:uid="{00000000-0005-0000-0000-00009A030000}"/>
    <cellStyle name="Normal 10 7 2" xfId="1038" xr:uid="{00000000-0005-0000-0000-00009B030000}"/>
    <cellStyle name="Normal 10 7 2 2" xfId="1039" xr:uid="{00000000-0005-0000-0000-00009C030000}"/>
    <cellStyle name="Normal 10 7 3" xfId="1040" xr:uid="{00000000-0005-0000-0000-00009D030000}"/>
    <cellStyle name="Normal 10 8" xfId="1041" xr:uid="{00000000-0005-0000-0000-00009E030000}"/>
    <cellStyle name="Normal 10 8 2" xfId="1042" xr:uid="{00000000-0005-0000-0000-00009F030000}"/>
    <cellStyle name="Normal 10 8 2 2" xfId="1043" xr:uid="{00000000-0005-0000-0000-0000A0030000}"/>
    <cellStyle name="Normal 10 8 3" xfId="1044" xr:uid="{00000000-0005-0000-0000-0000A1030000}"/>
    <cellStyle name="Normal 10 9" xfId="1045" xr:uid="{00000000-0005-0000-0000-0000A2030000}"/>
    <cellStyle name="Normal 10 9 2" xfId="1046" xr:uid="{00000000-0005-0000-0000-0000A3030000}"/>
    <cellStyle name="Normal 10 9 2 2" xfId="1047" xr:uid="{00000000-0005-0000-0000-0000A4030000}"/>
    <cellStyle name="Normal 10 9 3" xfId="1048" xr:uid="{00000000-0005-0000-0000-0000A5030000}"/>
    <cellStyle name="Normal 11" xfId="22" xr:uid="{00000000-0005-0000-0000-0000A6030000}"/>
    <cellStyle name="Normal 11 2" xfId="1050" xr:uid="{00000000-0005-0000-0000-0000A7030000}"/>
    <cellStyle name="Normal 11 2 2" xfId="1051" xr:uid="{00000000-0005-0000-0000-0000A8030000}"/>
    <cellStyle name="Normal 11 2 2 2" xfId="1052" xr:uid="{00000000-0005-0000-0000-0000A9030000}"/>
    <cellStyle name="Normal 11 2 3" xfId="1053" xr:uid="{00000000-0005-0000-0000-0000AA030000}"/>
    <cellStyle name="Normal 11 2 4" xfId="1425" xr:uid="{00000000-0005-0000-0000-0000AB030000}"/>
    <cellStyle name="Normal 11 3" xfId="1054" xr:uid="{00000000-0005-0000-0000-0000AC030000}"/>
    <cellStyle name="Normal 11 4" xfId="23" xr:uid="{00000000-0005-0000-0000-0000AD030000}"/>
    <cellStyle name="Normal 11 5" xfId="1049" xr:uid="{00000000-0005-0000-0000-0000AE030000}"/>
    <cellStyle name="Normal 11 6" xfId="1561" xr:uid="{00000000-0005-0000-0000-0000AF030000}"/>
    <cellStyle name="Normal 12" xfId="24" xr:uid="{00000000-0005-0000-0000-0000B0030000}"/>
    <cellStyle name="Normal 12 2" xfId="25" xr:uid="{00000000-0005-0000-0000-0000B1030000}"/>
    <cellStyle name="Normal 12 2 2" xfId="26" xr:uid="{00000000-0005-0000-0000-0000B2030000}"/>
    <cellStyle name="Normal 12 2 2 2" xfId="1563" xr:uid="{00000000-0005-0000-0000-0000B3030000}"/>
    <cellStyle name="Normal 12 2 3" xfId="1415" xr:uid="{00000000-0005-0000-0000-0000B4030000}"/>
    <cellStyle name="Normal 12 2 3 2" xfId="1437" xr:uid="{00000000-0005-0000-0000-0000B5030000}"/>
    <cellStyle name="Normal 12 3" xfId="1055" xr:uid="{00000000-0005-0000-0000-0000B6030000}"/>
    <cellStyle name="Normal 12 4" xfId="1408" xr:uid="{00000000-0005-0000-0000-0000B7030000}"/>
    <cellStyle name="Normal 12 5" xfId="1410" xr:uid="{00000000-0005-0000-0000-0000B8030000}"/>
    <cellStyle name="Normal 12 6" xfId="1426" xr:uid="{00000000-0005-0000-0000-0000B9030000}"/>
    <cellStyle name="Normal 12 7" xfId="1444" xr:uid="{00000000-0005-0000-0000-0000BA030000}"/>
    <cellStyle name="Normal 12 8" xfId="1448" xr:uid="{00000000-0005-0000-0000-0000BB030000}"/>
    <cellStyle name="Normal 12 9" xfId="1562" xr:uid="{00000000-0005-0000-0000-0000BC030000}"/>
    <cellStyle name="Normal 12_spungeni_sporta_zale_ tame" xfId="1612" xr:uid="{6C4E82E0-399D-4D07-964D-0D180277D9EF}"/>
    <cellStyle name="Normal 13" xfId="27" xr:uid="{00000000-0005-0000-0000-0000BD030000}"/>
    <cellStyle name="Normal 13 2" xfId="1057" xr:uid="{00000000-0005-0000-0000-0000BE030000}"/>
    <cellStyle name="Normal 13 3" xfId="1056" xr:uid="{00000000-0005-0000-0000-0000BF030000}"/>
    <cellStyle name="Normal 13 4" xfId="1564" xr:uid="{00000000-0005-0000-0000-0000C0030000}"/>
    <cellStyle name="Normal 14" xfId="57" xr:uid="{00000000-0005-0000-0000-0000C1030000}"/>
    <cellStyle name="Normal 14 2" xfId="28" xr:uid="{00000000-0005-0000-0000-0000C2030000}"/>
    <cellStyle name="Normal 14 2 2" xfId="1058" xr:uid="{00000000-0005-0000-0000-0000C3030000}"/>
    <cellStyle name="Normal 14 2 2 2" xfId="1059" xr:uid="{00000000-0005-0000-0000-0000C4030000}"/>
    <cellStyle name="Normal 14 2 3" xfId="1060" xr:uid="{00000000-0005-0000-0000-0000C5030000}"/>
    <cellStyle name="Normal 14 3" xfId="1061" xr:uid="{00000000-0005-0000-0000-0000C6030000}"/>
    <cellStyle name="Normal 14 3 2" xfId="1062" xr:uid="{00000000-0005-0000-0000-0000C7030000}"/>
    <cellStyle name="Normal 14 4" xfId="1063" xr:uid="{00000000-0005-0000-0000-0000C8030000}"/>
    <cellStyle name="Normal 14 5" xfId="1565" xr:uid="{00000000-0005-0000-0000-0000C9030000}"/>
    <cellStyle name="Normal 15" xfId="29" xr:uid="{00000000-0005-0000-0000-0000CA030000}"/>
    <cellStyle name="Normal 15 2" xfId="234" xr:uid="{00000000-0005-0000-0000-0000CB030000}"/>
    <cellStyle name="Normal 15 2 2" xfId="30" xr:uid="{00000000-0005-0000-0000-0000CC030000}"/>
    <cellStyle name="Normal 15 2 2 2" xfId="1566" xr:uid="{00000000-0005-0000-0000-0000CD030000}"/>
    <cellStyle name="Normal 15 2 2 3" xfId="1567" xr:uid="{00000000-0005-0000-0000-0000CE030000}"/>
    <cellStyle name="Normal 15 2 3" xfId="1568" xr:uid="{00000000-0005-0000-0000-0000CF030000}"/>
    <cellStyle name="Normal 15 3" xfId="1569" xr:uid="{00000000-0005-0000-0000-0000D0030000}"/>
    <cellStyle name="Normal 16" xfId="1064" xr:uid="{00000000-0005-0000-0000-0000D1030000}"/>
    <cellStyle name="Normal 16 2 2" xfId="1570" xr:uid="{00000000-0005-0000-0000-0000D2030000}"/>
    <cellStyle name="Normal 17" xfId="1065" xr:uid="{00000000-0005-0000-0000-0000D3030000}"/>
    <cellStyle name="Normal 18" xfId="235" xr:uid="{00000000-0005-0000-0000-0000D4030000}"/>
    <cellStyle name="Normal 181" xfId="1614" xr:uid="{1E8881FF-FD45-4295-B272-BDFF799209EF}"/>
    <cellStyle name="Normal 182" xfId="1615" xr:uid="{0315DEF1-C126-46B5-B658-90BE08271292}"/>
    <cellStyle name="Normal 19" xfId="236" xr:uid="{00000000-0005-0000-0000-0000D5030000}"/>
    <cellStyle name="Normal 19 2" xfId="1066" xr:uid="{00000000-0005-0000-0000-0000D6030000}"/>
    <cellStyle name="Normal 2" xfId="31" xr:uid="{00000000-0005-0000-0000-0000D7030000}"/>
    <cellStyle name="Normal 2 10" xfId="1067" xr:uid="{00000000-0005-0000-0000-0000D8030000}"/>
    <cellStyle name="Normal 2 11" xfId="1068" xr:uid="{00000000-0005-0000-0000-0000D9030000}"/>
    <cellStyle name="Normal 2 11 2" xfId="1069" xr:uid="{00000000-0005-0000-0000-0000DA030000}"/>
    <cellStyle name="Normal 2 12" xfId="1070" xr:uid="{00000000-0005-0000-0000-0000DB030000}"/>
    <cellStyle name="Normal 2 13" xfId="1436" xr:uid="{00000000-0005-0000-0000-0000DC030000}"/>
    <cellStyle name="Normal 2 2" xfId="32" xr:uid="{00000000-0005-0000-0000-0000DD030000}"/>
    <cellStyle name="Normal 2 2 10" xfId="1071" xr:uid="{00000000-0005-0000-0000-0000DE030000}"/>
    <cellStyle name="Normal 2 2 11" xfId="1571" xr:uid="{00000000-0005-0000-0000-0000DF030000}"/>
    <cellStyle name="Normal 2 2 2" xfId="33" xr:uid="{00000000-0005-0000-0000-0000E0030000}"/>
    <cellStyle name="Normal 2 2 2 2" xfId="1072" xr:uid="{00000000-0005-0000-0000-0000E1030000}"/>
    <cellStyle name="Normal 2 2 2 3" xfId="1073" xr:uid="{00000000-0005-0000-0000-0000E2030000}"/>
    <cellStyle name="Normal 2 2 2 3 2" xfId="1074" xr:uid="{00000000-0005-0000-0000-0000E3030000}"/>
    <cellStyle name="Normal 2 2 2 4" xfId="1075" xr:uid="{00000000-0005-0000-0000-0000E4030000}"/>
    <cellStyle name="Normal 2 2 3" xfId="237" xr:uid="{00000000-0005-0000-0000-0000E5030000}"/>
    <cellStyle name="Normal 2 2 3 2" xfId="1572" xr:uid="{00000000-0005-0000-0000-0000E6030000}"/>
    <cellStyle name="Normal 2 2 4" xfId="1076" xr:uid="{00000000-0005-0000-0000-0000E7030000}"/>
    <cellStyle name="Normal 2 2 5" xfId="1077" xr:uid="{00000000-0005-0000-0000-0000E8030000}"/>
    <cellStyle name="Normal 2 2 5 2" xfId="1078" xr:uid="{00000000-0005-0000-0000-0000E9030000}"/>
    <cellStyle name="Normal 2 2 5 2 2" xfId="1079" xr:uid="{00000000-0005-0000-0000-0000EA030000}"/>
    <cellStyle name="Normal 2 2 5 3" xfId="1080" xr:uid="{00000000-0005-0000-0000-0000EB030000}"/>
    <cellStyle name="Normal 2 2 6" xfId="1081" xr:uid="{00000000-0005-0000-0000-0000EC030000}"/>
    <cellStyle name="Normal 2 2 6 2" xfId="1082" xr:uid="{00000000-0005-0000-0000-0000ED030000}"/>
    <cellStyle name="Normal 2 2 6 2 2" xfId="1083" xr:uid="{00000000-0005-0000-0000-0000EE030000}"/>
    <cellStyle name="Normal 2 2 6 3" xfId="1084" xr:uid="{00000000-0005-0000-0000-0000EF030000}"/>
    <cellStyle name="Normal 2 2 7" xfId="1085" xr:uid="{00000000-0005-0000-0000-0000F0030000}"/>
    <cellStyle name="Normal 2 2 7 2" xfId="1086" xr:uid="{00000000-0005-0000-0000-0000F1030000}"/>
    <cellStyle name="Normal 2 2 8" xfId="1087" xr:uid="{00000000-0005-0000-0000-0000F2030000}"/>
    <cellStyle name="Normal 2 2 8 2" xfId="1088" xr:uid="{00000000-0005-0000-0000-0000F3030000}"/>
    <cellStyle name="Normal 2 2 8 2 2" xfId="1089" xr:uid="{00000000-0005-0000-0000-0000F4030000}"/>
    <cellStyle name="Normal 2 2 8 3" xfId="1090" xr:uid="{00000000-0005-0000-0000-0000F5030000}"/>
    <cellStyle name="Normal 2 2 8 3 2" xfId="1091" xr:uid="{00000000-0005-0000-0000-0000F6030000}"/>
    <cellStyle name="Normal 2 2 8 4" xfId="1092" xr:uid="{00000000-0005-0000-0000-0000F7030000}"/>
    <cellStyle name="Normal 2 2 9" xfId="1093" xr:uid="{00000000-0005-0000-0000-0000F8030000}"/>
    <cellStyle name="Normal 2 2_10 decembris-janvaris !!!!" xfId="1573" xr:uid="{00000000-0005-0000-0000-0000F9030000}"/>
    <cellStyle name="Normal 2 3" xfId="34" xr:uid="{00000000-0005-0000-0000-0000FA030000}"/>
    <cellStyle name="Normal 2 3 2" xfId="35" xr:uid="{00000000-0005-0000-0000-0000FB030000}"/>
    <cellStyle name="Normal 2 3 3" xfId="1094" xr:uid="{00000000-0005-0000-0000-0000FC030000}"/>
    <cellStyle name="Normal 2 3 4" xfId="1095" xr:uid="{00000000-0005-0000-0000-0000FD030000}"/>
    <cellStyle name="Normal 2 3 5" xfId="1096" xr:uid="{00000000-0005-0000-0000-0000FE030000}"/>
    <cellStyle name="Normal 2 3 5 2" xfId="1097" xr:uid="{00000000-0005-0000-0000-0000FF030000}"/>
    <cellStyle name="Normal 2 3 6" xfId="1098" xr:uid="{00000000-0005-0000-0000-000000040000}"/>
    <cellStyle name="Normal 2 3 6 2" xfId="1099" xr:uid="{00000000-0005-0000-0000-000001040000}"/>
    <cellStyle name="Normal 2 3 7" xfId="1100" xr:uid="{00000000-0005-0000-0000-000002040000}"/>
    <cellStyle name="Normal 2 3 7 2" xfId="1101" xr:uid="{00000000-0005-0000-0000-000003040000}"/>
    <cellStyle name="Normal 2 3 8" xfId="1102" xr:uid="{00000000-0005-0000-0000-000004040000}"/>
    <cellStyle name="Normal 2 4" xfId="238" xr:uid="{00000000-0005-0000-0000-000005040000}"/>
    <cellStyle name="Normal 2 4 2" xfId="1103" xr:uid="{00000000-0005-0000-0000-000006040000}"/>
    <cellStyle name="Normal 2 4 3" xfId="1104" xr:uid="{00000000-0005-0000-0000-000007040000}"/>
    <cellStyle name="Normal 2 4 3 2" xfId="1105" xr:uid="{00000000-0005-0000-0000-000008040000}"/>
    <cellStyle name="Normal 2 4 4" xfId="1106" xr:uid="{00000000-0005-0000-0000-000009040000}"/>
    <cellStyle name="Normal 2 5" xfId="239" xr:uid="{00000000-0005-0000-0000-00000A040000}"/>
    <cellStyle name="Normal 2 6" xfId="240" xr:uid="{00000000-0005-0000-0000-00000B040000}"/>
    <cellStyle name="Normal 2 7" xfId="241" xr:uid="{00000000-0005-0000-0000-00000C040000}"/>
    <cellStyle name="Normal 2 8" xfId="1107" xr:uid="{00000000-0005-0000-0000-00000D040000}"/>
    <cellStyle name="Normal 2 8 2" xfId="1108" xr:uid="{00000000-0005-0000-0000-00000E040000}"/>
    <cellStyle name="Normal 2 8 2 2" xfId="1109" xr:uid="{00000000-0005-0000-0000-00000F040000}"/>
    <cellStyle name="Normal 2 8 3" xfId="1110" xr:uid="{00000000-0005-0000-0000-000010040000}"/>
    <cellStyle name="Normal 2 9" xfId="1111" xr:uid="{00000000-0005-0000-0000-000011040000}"/>
    <cellStyle name="Normal 2 9 2" xfId="1112" xr:uid="{00000000-0005-0000-0000-000012040000}"/>
    <cellStyle name="Normal 2 9 2 2" xfId="1113" xr:uid="{00000000-0005-0000-0000-000013040000}"/>
    <cellStyle name="Normal 2 9 2 2 2" xfId="1114" xr:uid="{00000000-0005-0000-0000-000014040000}"/>
    <cellStyle name="Normal 2 9 2 3" xfId="1115" xr:uid="{00000000-0005-0000-0000-000015040000}"/>
    <cellStyle name="Normal 2 9 3" xfId="1116" xr:uid="{00000000-0005-0000-0000-000016040000}"/>
    <cellStyle name="Normal 2 9 3 2" xfId="1117" xr:uid="{00000000-0005-0000-0000-000017040000}"/>
    <cellStyle name="Normal 2 9 4" xfId="1118" xr:uid="{00000000-0005-0000-0000-000018040000}"/>
    <cellStyle name="Normal 2 9 4 2" xfId="1119" xr:uid="{00000000-0005-0000-0000-000019040000}"/>
    <cellStyle name="Normal 2 9 5" xfId="1120" xr:uid="{00000000-0005-0000-0000-00001A040000}"/>
    <cellStyle name="Normal 2_1_4" xfId="1611" xr:uid="{3FDAC81B-C5EC-4FEF-8860-F3E0E708B7C1}"/>
    <cellStyle name="Normal 20" xfId="1121" xr:uid="{00000000-0005-0000-0000-00001C040000}"/>
    <cellStyle name="Normal 20 2" xfId="1122" xr:uid="{00000000-0005-0000-0000-00001D040000}"/>
    <cellStyle name="Normal 21" xfId="1123" xr:uid="{00000000-0005-0000-0000-00001E040000}"/>
    <cellStyle name="Normal 21 2" xfId="1124" xr:uid="{00000000-0005-0000-0000-00001F040000}"/>
    <cellStyle name="Normal 22" xfId="1125" xr:uid="{00000000-0005-0000-0000-000020040000}"/>
    <cellStyle name="Normal 22 2" xfId="1126" xr:uid="{00000000-0005-0000-0000-000021040000}"/>
    <cellStyle name="Normal 22 2 2" xfId="1127" xr:uid="{00000000-0005-0000-0000-000022040000}"/>
    <cellStyle name="Normal 22 3" xfId="1128" xr:uid="{00000000-0005-0000-0000-000023040000}"/>
    <cellStyle name="Normal 22 3 2" xfId="1129" xr:uid="{00000000-0005-0000-0000-000024040000}"/>
    <cellStyle name="Normal 22 4" xfId="1130" xr:uid="{00000000-0005-0000-0000-000025040000}"/>
    <cellStyle name="Normal 22 5" xfId="1131" xr:uid="{00000000-0005-0000-0000-000026040000}"/>
    <cellStyle name="Normal 23" xfId="1132" xr:uid="{00000000-0005-0000-0000-000027040000}"/>
    <cellStyle name="Normal 23 2" xfId="1133" xr:uid="{00000000-0005-0000-0000-000028040000}"/>
    <cellStyle name="Normal 24" xfId="1134" xr:uid="{00000000-0005-0000-0000-000029040000}"/>
    <cellStyle name="Normal 24 2" xfId="1135" xr:uid="{00000000-0005-0000-0000-00002A040000}"/>
    <cellStyle name="Normal 24 3" xfId="1136" xr:uid="{00000000-0005-0000-0000-00002B040000}"/>
    <cellStyle name="Normal 24 3 2" xfId="1137" xr:uid="{00000000-0005-0000-0000-00002C040000}"/>
    <cellStyle name="Normal 25" xfId="1138" xr:uid="{00000000-0005-0000-0000-00002D040000}"/>
    <cellStyle name="Normal 25 2" xfId="1139" xr:uid="{00000000-0005-0000-0000-00002E040000}"/>
    <cellStyle name="Normal 25 3" xfId="1140" xr:uid="{00000000-0005-0000-0000-00002F040000}"/>
    <cellStyle name="Normal 25 3 2" xfId="1141" xr:uid="{00000000-0005-0000-0000-000030040000}"/>
    <cellStyle name="Normal 26" xfId="1142" xr:uid="{00000000-0005-0000-0000-000031040000}"/>
    <cellStyle name="Normal 26 2" xfId="1143" xr:uid="{00000000-0005-0000-0000-000032040000}"/>
    <cellStyle name="Normal 265" xfId="1398" xr:uid="{00000000-0005-0000-0000-000033040000}"/>
    <cellStyle name="Normal 265 2" xfId="1407" xr:uid="{00000000-0005-0000-0000-000034040000}"/>
    <cellStyle name="Normal 265 2 2" xfId="1409" xr:uid="{00000000-0005-0000-0000-000035040000}"/>
    <cellStyle name="Normal 265 2 2 2" xfId="1418" xr:uid="{00000000-0005-0000-0000-000036040000}"/>
    <cellStyle name="Normal 265 2 3" xfId="1414" xr:uid="{00000000-0005-0000-0000-000037040000}"/>
    <cellStyle name="Normal 265 2 4" xfId="1427" xr:uid="{00000000-0005-0000-0000-000038040000}"/>
    <cellStyle name="Normal 267" xfId="1402" xr:uid="{00000000-0005-0000-0000-000039040000}"/>
    <cellStyle name="Normal 268" xfId="1403" xr:uid="{00000000-0005-0000-0000-00003A040000}"/>
    <cellStyle name="Normal 269" xfId="1404" xr:uid="{00000000-0005-0000-0000-00003B040000}"/>
    <cellStyle name="Normal 27" xfId="1380" xr:uid="{00000000-0005-0000-0000-00003C040000}"/>
    <cellStyle name="Normal 270" xfId="1523" xr:uid="{00000000-0005-0000-0000-00003D040000}"/>
    <cellStyle name="Normal 272" xfId="1405" xr:uid="{00000000-0005-0000-0000-00003E040000}"/>
    <cellStyle name="Normal 273" xfId="1406" xr:uid="{00000000-0005-0000-0000-00003F040000}"/>
    <cellStyle name="Normal 28" xfId="1381" xr:uid="{00000000-0005-0000-0000-000040040000}"/>
    <cellStyle name="Normal 29" xfId="1394" xr:uid="{00000000-0005-0000-0000-000041040000}"/>
    <cellStyle name="Normal 29 2" xfId="1400" xr:uid="{00000000-0005-0000-0000-000042040000}"/>
    <cellStyle name="Normal 3" xfId="36" xr:uid="{00000000-0005-0000-0000-000043040000}"/>
    <cellStyle name="Normal 3 10" xfId="1610" xr:uid="{516C47EB-C2C6-40A8-9C5D-22EA71E5858E}"/>
    <cellStyle name="Normal 3 10 2 2" xfId="1613" xr:uid="{CA7539BE-DF02-4ECA-B17F-A1394AD33297}"/>
    <cellStyle name="Normal 3 2" xfId="242" xr:uid="{00000000-0005-0000-0000-000044040000}"/>
    <cellStyle name="Normal 3 2 2" xfId="1144" xr:uid="{00000000-0005-0000-0000-000045040000}"/>
    <cellStyle name="Normal 3 2 2 2" xfId="1145" xr:uid="{00000000-0005-0000-0000-000046040000}"/>
    <cellStyle name="Normal 3 2 2 2 2" xfId="1146" xr:uid="{00000000-0005-0000-0000-000047040000}"/>
    <cellStyle name="Normal 3 2 2 2 2 2" xfId="1147" xr:uid="{00000000-0005-0000-0000-000048040000}"/>
    <cellStyle name="Normal 3 2 2 2 3" xfId="1148" xr:uid="{00000000-0005-0000-0000-000049040000}"/>
    <cellStyle name="Normal 3 2 3" xfId="1149" xr:uid="{00000000-0005-0000-0000-00004A040000}"/>
    <cellStyle name="Normal 3 2 3 2" xfId="1150" xr:uid="{00000000-0005-0000-0000-00004B040000}"/>
    <cellStyle name="Normal 3 2 3 2 2" xfId="1151" xr:uid="{00000000-0005-0000-0000-00004C040000}"/>
    <cellStyle name="Normal 3 2 3 3" xfId="1152" xr:uid="{00000000-0005-0000-0000-00004D040000}"/>
    <cellStyle name="Normal 3 2 4" xfId="1153" xr:uid="{00000000-0005-0000-0000-00004E040000}"/>
    <cellStyle name="Normal 3 2 4 2" xfId="1154" xr:uid="{00000000-0005-0000-0000-00004F040000}"/>
    <cellStyle name="Normal 3 3" xfId="243" xr:uid="{00000000-0005-0000-0000-000050040000}"/>
    <cellStyle name="Normal 3 3 2" xfId="1155" xr:uid="{00000000-0005-0000-0000-000051040000}"/>
    <cellStyle name="Normal 3 3 3" xfId="1574" xr:uid="{00000000-0005-0000-0000-000052040000}"/>
    <cellStyle name="Normal 3 4" xfId="244" xr:uid="{00000000-0005-0000-0000-000053040000}"/>
    <cellStyle name="Normal 3 5" xfId="1156" xr:uid="{00000000-0005-0000-0000-000054040000}"/>
    <cellStyle name="Normal 3 5 2" xfId="1157" xr:uid="{00000000-0005-0000-0000-000055040000}"/>
    <cellStyle name="Normal 3 5 2 2" xfId="1158" xr:uid="{00000000-0005-0000-0000-000056040000}"/>
    <cellStyle name="Normal 3 5 3" xfId="1159" xr:uid="{00000000-0005-0000-0000-000057040000}"/>
    <cellStyle name="Normal 3 6" xfId="1160" xr:uid="{00000000-0005-0000-0000-000058040000}"/>
    <cellStyle name="Normal 3 6 2" xfId="1161" xr:uid="{00000000-0005-0000-0000-000059040000}"/>
    <cellStyle name="Normal 3 7" xfId="1162" xr:uid="{00000000-0005-0000-0000-00005A040000}"/>
    <cellStyle name="Normal 3 8" xfId="1163" xr:uid="{00000000-0005-0000-0000-00005B040000}"/>
    <cellStyle name="Normal 3 9" xfId="1164" xr:uid="{00000000-0005-0000-0000-00005C040000}"/>
    <cellStyle name="Normal 3_1-21-07-11 (2)" xfId="1575" xr:uid="{00000000-0005-0000-0000-00005D040000}"/>
    <cellStyle name="Normal 30" xfId="1165" xr:uid="{00000000-0005-0000-0000-00005E040000}"/>
    <cellStyle name="Normal 31" xfId="1399" xr:uid="{00000000-0005-0000-0000-00005F040000}"/>
    <cellStyle name="Normal 31 2" xfId="1576" xr:uid="{00000000-0005-0000-0000-000060040000}"/>
    <cellStyle name="Normal 32" xfId="1419" xr:uid="{00000000-0005-0000-0000-000061040000}"/>
    <cellStyle name="Normal 33" xfId="1431" xr:uid="{00000000-0005-0000-0000-000062040000}"/>
    <cellStyle name="Normal 34" xfId="1435" xr:uid="{00000000-0005-0000-0000-000063040000}"/>
    <cellStyle name="Normal 35" xfId="1438" xr:uid="{00000000-0005-0000-0000-000064040000}"/>
    <cellStyle name="Normal 36" xfId="1442" xr:uid="{00000000-0005-0000-0000-000065040000}"/>
    <cellStyle name="Normal 37" xfId="1443" xr:uid="{00000000-0005-0000-0000-000066040000}"/>
    <cellStyle name="Normal 38" xfId="93" xr:uid="{00000000-0005-0000-0000-000067040000}"/>
    <cellStyle name="Normal 39" xfId="1445" xr:uid="{00000000-0005-0000-0000-000068040000}"/>
    <cellStyle name="Normal 4" xfId="37" xr:uid="{00000000-0005-0000-0000-000069040000}"/>
    <cellStyle name="Normal 4 2" xfId="246" xr:uid="{00000000-0005-0000-0000-00006A040000}"/>
    <cellStyle name="Normal 4 2 2" xfId="1166" xr:uid="{00000000-0005-0000-0000-00006B040000}"/>
    <cellStyle name="Normal 4 2 3" xfId="1167" xr:uid="{00000000-0005-0000-0000-00006C040000}"/>
    <cellStyle name="Normal 4 2 3 2" xfId="1168" xr:uid="{00000000-0005-0000-0000-00006D040000}"/>
    <cellStyle name="Normal 4 2 3 2 2" xfId="1169" xr:uid="{00000000-0005-0000-0000-00006E040000}"/>
    <cellStyle name="Normal 4 2 3 3" xfId="1170" xr:uid="{00000000-0005-0000-0000-00006F040000}"/>
    <cellStyle name="Normal 4 2 4" xfId="1171" xr:uid="{00000000-0005-0000-0000-000070040000}"/>
    <cellStyle name="Normal 4 2 4 2" xfId="1172" xr:uid="{00000000-0005-0000-0000-000071040000}"/>
    <cellStyle name="Normal 4 2 5" xfId="1417" xr:uid="{00000000-0005-0000-0000-000072040000}"/>
    <cellStyle name="Normal 4 3" xfId="319" xr:uid="{00000000-0005-0000-0000-000073040000}"/>
    <cellStyle name="Normal 4 3 2" xfId="1173" xr:uid="{00000000-0005-0000-0000-000074040000}"/>
    <cellStyle name="Normal 4 3 3" xfId="1396" xr:uid="{00000000-0005-0000-0000-000075040000}"/>
    <cellStyle name="Normal 4 4" xfId="1174" xr:uid="{00000000-0005-0000-0000-000076040000}"/>
    <cellStyle name="Normal 4 4 2" xfId="1175" xr:uid="{00000000-0005-0000-0000-000077040000}"/>
    <cellStyle name="Normal 4 4 2 2" xfId="1176" xr:uid="{00000000-0005-0000-0000-000078040000}"/>
    <cellStyle name="Normal 4 4 3" xfId="1177" xr:uid="{00000000-0005-0000-0000-000079040000}"/>
    <cellStyle name="Normal 4 5" xfId="1178" xr:uid="{00000000-0005-0000-0000-00007A040000}"/>
    <cellStyle name="Normal 4 5 2" xfId="1179" xr:uid="{00000000-0005-0000-0000-00007B040000}"/>
    <cellStyle name="Normal 4 5 2 2" xfId="1180" xr:uid="{00000000-0005-0000-0000-00007C040000}"/>
    <cellStyle name="Normal 4 5 3" xfId="1181" xr:uid="{00000000-0005-0000-0000-00007D040000}"/>
    <cellStyle name="Normal 4 6" xfId="1182" xr:uid="{00000000-0005-0000-0000-00007E040000}"/>
    <cellStyle name="Normal 4 6 2" xfId="1183" xr:uid="{00000000-0005-0000-0000-00007F040000}"/>
    <cellStyle name="Normal 4 7" xfId="1184" xr:uid="{00000000-0005-0000-0000-000080040000}"/>
    <cellStyle name="Normal 4 8" xfId="245" xr:uid="{00000000-0005-0000-0000-000081040000}"/>
    <cellStyle name="Normal 4 9" xfId="1413" xr:uid="{00000000-0005-0000-0000-000082040000}"/>
    <cellStyle name="Normal 40" xfId="1446" xr:uid="{00000000-0005-0000-0000-000083040000}"/>
    <cellStyle name="Normal 41" xfId="1447" xr:uid="{00000000-0005-0000-0000-000084040000}"/>
    <cellStyle name="Normal 42" xfId="1449" xr:uid="{00000000-0005-0000-0000-000085040000}"/>
    <cellStyle name="Normal 43" xfId="1450" xr:uid="{00000000-0005-0000-0000-000086040000}"/>
    <cellStyle name="Normal 44" xfId="1451" xr:uid="{00000000-0005-0000-0000-000087040000}"/>
    <cellStyle name="Normal 45" xfId="1452" xr:uid="{00000000-0005-0000-0000-000088040000}"/>
    <cellStyle name="Normal 46" xfId="1453" xr:uid="{00000000-0005-0000-0000-000089040000}"/>
    <cellStyle name="Normal 47" xfId="1454" xr:uid="{00000000-0005-0000-0000-00008A040000}"/>
    <cellStyle name="Normal 48" xfId="1455" xr:uid="{00000000-0005-0000-0000-00008B040000}"/>
    <cellStyle name="Normal 49" xfId="1456" xr:uid="{00000000-0005-0000-0000-00008C040000}"/>
    <cellStyle name="Normal 5" xfId="38" xr:uid="{00000000-0005-0000-0000-00008D040000}"/>
    <cellStyle name="Normal 5 2" xfId="39" xr:uid="{00000000-0005-0000-0000-00008E040000}"/>
    <cellStyle name="Normal 5 2 2" xfId="40" xr:uid="{00000000-0005-0000-0000-00008F040000}"/>
    <cellStyle name="Normal 5 2 2 2" xfId="248" xr:uid="{00000000-0005-0000-0000-000090040000}"/>
    <cellStyle name="Normal 5 2 3" xfId="41" xr:uid="{00000000-0005-0000-0000-000091040000}"/>
    <cellStyle name="Normal 5 2 3 2" xfId="1385" xr:uid="{00000000-0005-0000-0000-000092040000}"/>
    <cellStyle name="Normal 5 2 4" xfId="247" xr:uid="{00000000-0005-0000-0000-000093040000}"/>
    <cellStyle name="Normal 5 2 5" xfId="1433" xr:uid="{00000000-0005-0000-0000-000094040000}"/>
    <cellStyle name="Normal 5 3" xfId="42" xr:uid="{00000000-0005-0000-0000-000095040000}"/>
    <cellStyle name="Normal 5 3 2" xfId="249" xr:uid="{00000000-0005-0000-0000-000096040000}"/>
    <cellStyle name="Normal 5 4" xfId="250" xr:uid="{00000000-0005-0000-0000-000097040000}"/>
    <cellStyle name="Normal 5 4 2" xfId="1185" xr:uid="{00000000-0005-0000-0000-000098040000}"/>
    <cellStyle name="Normal 5 4 2 2" xfId="1186" xr:uid="{00000000-0005-0000-0000-000099040000}"/>
    <cellStyle name="Normal 5 4 2 3" xfId="43" xr:uid="{00000000-0005-0000-0000-00009A040000}"/>
    <cellStyle name="Normal 5 4 3" xfId="1187" xr:uid="{00000000-0005-0000-0000-00009B040000}"/>
    <cellStyle name="Normal 5 4 3 2" xfId="1188" xr:uid="{00000000-0005-0000-0000-00009C040000}"/>
    <cellStyle name="Normal 5 4 4" xfId="1189" xr:uid="{00000000-0005-0000-0000-00009D040000}"/>
    <cellStyle name="Normal 5 5" xfId="1190" xr:uid="{00000000-0005-0000-0000-00009E040000}"/>
    <cellStyle name="Normal 5 5 2" xfId="1191" xr:uid="{00000000-0005-0000-0000-00009F040000}"/>
    <cellStyle name="Normal 5 6" xfId="1192" xr:uid="{00000000-0005-0000-0000-0000A0040000}"/>
    <cellStyle name="Normal 5 6 2" xfId="1193" xr:uid="{00000000-0005-0000-0000-0000A1040000}"/>
    <cellStyle name="Normal 5 7" xfId="1194" xr:uid="{00000000-0005-0000-0000-0000A2040000}"/>
    <cellStyle name="Normal 5 7 2" xfId="1195" xr:uid="{00000000-0005-0000-0000-0000A3040000}"/>
    <cellStyle name="Normal 5 8" xfId="1382" xr:uid="{00000000-0005-0000-0000-0000A4040000}"/>
    <cellStyle name="Normal 5_1-7" xfId="251" xr:uid="{00000000-0005-0000-0000-0000A5040000}"/>
    <cellStyle name="Normal 50" xfId="1457" xr:uid="{00000000-0005-0000-0000-0000A6040000}"/>
    <cellStyle name="Normal 51" xfId="1458" xr:uid="{00000000-0005-0000-0000-0000A7040000}"/>
    <cellStyle name="Normal 52" xfId="1459" xr:uid="{00000000-0005-0000-0000-0000A8040000}"/>
    <cellStyle name="Normal 53" xfId="1460" xr:uid="{00000000-0005-0000-0000-0000A9040000}"/>
    <cellStyle name="Normal 54" xfId="1461" xr:uid="{00000000-0005-0000-0000-0000AA040000}"/>
    <cellStyle name="Normal 55" xfId="1462" xr:uid="{00000000-0005-0000-0000-0000AB040000}"/>
    <cellStyle name="Normal 56" xfId="1524" xr:uid="{00000000-0005-0000-0000-0000AC040000}"/>
    <cellStyle name="Normal 57" xfId="1525" xr:uid="{00000000-0005-0000-0000-0000AD040000}"/>
    <cellStyle name="Normal 58" xfId="1526" xr:uid="{00000000-0005-0000-0000-0000AE040000}"/>
    <cellStyle name="Normal 59" xfId="1527" xr:uid="{00000000-0005-0000-0000-0000AF040000}"/>
    <cellStyle name="Normal 6" xfId="44" xr:uid="{00000000-0005-0000-0000-0000B0040000}"/>
    <cellStyle name="Normal 6 2" xfId="1196" xr:uid="{00000000-0005-0000-0000-0000B1040000}"/>
    <cellStyle name="Normal 6 2 2" xfId="1197" xr:uid="{00000000-0005-0000-0000-0000B2040000}"/>
    <cellStyle name="Normal 6 2 3" xfId="1198" xr:uid="{00000000-0005-0000-0000-0000B3040000}"/>
    <cellStyle name="Normal 6 2 3 2" xfId="1199" xr:uid="{00000000-0005-0000-0000-0000B4040000}"/>
    <cellStyle name="Normal 6 2 4" xfId="1200" xr:uid="{00000000-0005-0000-0000-0000B5040000}"/>
    <cellStyle name="Normal 6 2 4 2" xfId="1201" xr:uid="{00000000-0005-0000-0000-0000B6040000}"/>
    <cellStyle name="Normal 6 2 5" xfId="1202" xr:uid="{00000000-0005-0000-0000-0000B7040000}"/>
    <cellStyle name="Normal 6 2 5 2" xfId="1203" xr:uid="{00000000-0005-0000-0000-0000B8040000}"/>
    <cellStyle name="Normal 6 2 6" xfId="1516" xr:uid="{00000000-0005-0000-0000-0000B9040000}"/>
    <cellStyle name="Normal 6 3" xfId="1204" xr:uid="{00000000-0005-0000-0000-0000BA040000}"/>
    <cellStyle name="Normal 6 3 2" xfId="1205" xr:uid="{00000000-0005-0000-0000-0000BB040000}"/>
    <cellStyle name="Normal 6 3 2 2" xfId="1206" xr:uid="{00000000-0005-0000-0000-0000BC040000}"/>
    <cellStyle name="Normal 6 3 3" xfId="1207" xr:uid="{00000000-0005-0000-0000-0000BD040000}"/>
    <cellStyle name="Normal 6 4" xfId="1208" xr:uid="{00000000-0005-0000-0000-0000BE040000}"/>
    <cellStyle name="Normal 6 5" xfId="54" xr:uid="{00000000-0005-0000-0000-0000BF040000}"/>
    <cellStyle name="Normal 6 6" xfId="1498" xr:uid="{00000000-0005-0000-0000-0000C0040000}"/>
    <cellStyle name="Normal 60" xfId="1528" xr:uid="{00000000-0005-0000-0000-0000C1040000}"/>
    <cellStyle name="Normal 61" xfId="1529" xr:uid="{00000000-0005-0000-0000-0000C2040000}"/>
    <cellStyle name="Normal 62" xfId="1530" xr:uid="{00000000-0005-0000-0000-0000C3040000}"/>
    <cellStyle name="Normal 63" xfId="1531" xr:uid="{00000000-0005-0000-0000-0000C4040000}"/>
    <cellStyle name="Normal 64" xfId="1532" xr:uid="{00000000-0005-0000-0000-0000C5040000}"/>
    <cellStyle name="Normal 65" xfId="1533" xr:uid="{00000000-0005-0000-0000-0000C6040000}"/>
    <cellStyle name="Normal 66" xfId="1534" xr:uid="{00000000-0005-0000-0000-0000C7040000}"/>
    <cellStyle name="Normal 67" xfId="1535" xr:uid="{00000000-0005-0000-0000-0000C8040000}"/>
    <cellStyle name="Normal 68" xfId="1536" xr:uid="{00000000-0005-0000-0000-0000C9040000}"/>
    <cellStyle name="Normal 69" xfId="1537" xr:uid="{00000000-0005-0000-0000-0000CA040000}"/>
    <cellStyle name="Normal 7" xfId="45" xr:uid="{00000000-0005-0000-0000-0000CB040000}"/>
    <cellStyle name="Normal 7 2" xfId="46" xr:uid="{00000000-0005-0000-0000-0000CC040000}"/>
    <cellStyle name="Normal 7 3" xfId="1209" xr:uid="{00000000-0005-0000-0000-0000CD040000}"/>
    <cellStyle name="Normal 7 3 2" xfId="1210" xr:uid="{00000000-0005-0000-0000-0000CE040000}"/>
    <cellStyle name="Normal 7 3 2 2" xfId="1211" xr:uid="{00000000-0005-0000-0000-0000CF040000}"/>
    <cellStyle name="Normal 7 3 3" xfId="1212" xr:uid="{00000000-0005-0000-0000-0000D0040000}"/>
    <cellStyle name="Normal 7 4" xfId="1213" xr:uid="{00000000-0005-0000-0000-0000D1040000}"/>
    <cellStyle name="Normal 7 5" xfId="55" xr:uid="{00000000-0005-0000-0000-0000D2040000}"/>
    <cellStyle name="Normal 70" xfId="1538" xr:uid="{00000000-0005-0000-0000-0000D3040000}"/>
    <cellStyle name="Normal 71" xfId="1539" xr:uid="{00000000-0005-0000-0000-0000D4040000}"/>
    <cellStyle name="Normal 72" xfId="1540" xr:uid="{00000000-0005-0000-0000-0000D5040000}"/>
    <cellStyle name="Normal 73" xfId="1541" xr:uid="{00000000-0005-0000-0000-0000D6040000}"/>
    <cellStyle name="Normal 74" xfId="1542" xr:uid="{00000000-0005-0000-0000-0000D7040000}"/>
    <cellStyle name="Normal 75" xfId="1543" xr:uid="{00000000-0005-0000-0000-0000D8040000}"/>
    <cellStyle name="Normal 76" xfId="1544" xr:uid="{00000000-0005-0000-0000-0000D9040000}"/>
    <cellStyle name="Normal 77" xfId="1545" xr:uid="{00000000-0005-0000-0000-0000DA040000}"/>
    <cellStyle name="Normal 78" xfId="1546" xr:uid="{00000000-0005-0000-0000-0000DB040000}"/>
    <cellStyle name="Normal 79" xfId="1547" xr:uid="{00000000-0005-0000-0000-0000DC040000}"/>
    <cellStyle name="Normal 8" xfId="47" xr:uid="{00000000-0005-0000-0000-0000DD040000}"/>
    <cellStyle name="Normal 8 2" xfId="1214" xr:uid="{00000000-0005-0000-0000-0000DE040000}"/>
    <cellStyle name="Normal 8 2 2" xfId="1215" xr:uid="{00000000-0005-0000-0000-0000DF040000}"/>
    <cellStyle name="Normal 8 2 3" xfId="1578" xr:uid="{00000000-0005-0000-0000-0000E0040000}"/>
    <cellStyle name="Normal 8 3" xfId="1216" xr:uid="{00000000-0005-0000-0000-0000E1040000}"/>
    <cellStyle name="Normal 8 3 2" xfId="1217" xr:uid="{00000000-0005-0000-0000-0000E2040000}"/>
    <cellStyle name="Normal 8 3 3" xfId="1579" xr:uid="{00000000-0005-0000-0000-0000E3040000}"/>
    <cellStyle name="Normal 8 4" xfId="1218" xr:uid="{00000000-0005-0000-0000-0000E4040000}"/>
    <cellStyle name="Normal 8 4 2" xfId="1219" xr:uid="{00000000-0005-0000-0000-0000E5040000}"/>
    <cellStyle name="Normal 8 5" xfId="56" xr:uid="{00000000-0005-0000-0000-0000E6040000}"/>
    <cellStyle name="Normal 8 6" xfId="1577" xr:uid="{00000000-0005-0000-0000-0000E7040000}"/>
    <cellStyle name="Normal 80" xfId="1548" xr:uid="{00000000-0005-0000-0000-0000E8040000}"/>
    <cellStyle name="Normal 81" xfId="1592" xr:uid="{00000000-0005-0000-0000-0000E9040000}"/>
    <cellStyle name="Normal 82" xfId="1596" xr:uid="{00000000-0005-0000-0000-0000EA040000}"/>
    <cellStyle name="Normal 83" xfId="1583" xr:uid="{00000000-0005-0000-0000-0000EB040000}"/>
    <cellStyle name="Normal 84" xfId="1597" xr:uid="{00000000-0005-0000-0000-0000EC040000}"/>
    <cellStyle name="Normal 85" xfId="1598" xr:uid="{00000000-0005-0000-0000-0000ED040000}"/>
    <cellStyle name="Normal 86" xfId="1599" xr:uid="{00000000-0005-0000-0000-0000EE040000}"/>
    <cellStyle name="Normal 87" xfId="1600" xr:uid="{00000000-0005-0000-0000-0000EF040000}"/>
    <cellStyle name="Normal 88" xfId="1601" xr:uid="{00000000-0005-0000-0000-0000F0040000}"/>
    <cellStyle name="Normal 89" xfId="1602" xr:uid="{00000000-0005-0000-0000-0000F1040000}"/>
    <cellStyle name="Normal 9" xfId="48" xr:uid="{00000000-0005-0000-0000-0000F2040000}"/>
    <cellStyle name="Normal 9 2" xfId="49" xr:uid="{00000000-0005-0000-0000-0000F3040000}"/>
    <cellStyle name="Normal 9 2 2" xfId="1383" xr:uid="{00000000-0005-0000-0000-0000F4040000}"/>
    <cellStyle name="Normal 9 2 2 2" xfId="1416" xr:uid="{00000000-0005-0000-0000-0000F5040000}"/>
    <cellStyle name="Normal 9 2 3" xfId="1411" xr:uid="{00000000-0005-0000-0000-0000F6040000}"/>
    <cellStyle name="Normal 9 3" xfId="252" xr:uid="{00000000-0005-0000-0000-0000F7040000}"/>
    <cellStyle name="Normal 9 4" xfId="1580" xr:uid="{00000000-0005-0000-0000-0000F8040000}"/>
    <cellStyle name="Normal 9 5" xfId="1395" xr:uid="{00000000-0005-0000-0000-0000F9040000}"/>
    <cellStyle name="Normal 9 5 2" xfId="1401" xr:uid="{00000000-0005-0000-0000-0000FA040000}"/>
    <cellStyle name="Normal 90" xfId="1603" xr:uid="{00000000-0005-0000-0000-0000FB040000}"/>
    <cellStyle name="Normal 91" xfId="1604" xr:uid="{00000000-0005-0000-0000-0000FC040000}"/>
    <cellStyle name="Normal 92" xfId="1605" xr:uid="{00000000-0005-0000-0000-0000FD040000}"/>
    <cellStyle name="Normal 93" xfId="1606" xr:uid="{00000000-0005-0000-0000-0000FE040000}"/>
    <cellStyle name="Normal 94" xfId="1607" xr:uid="{00000000-0005-0000-0000-0000FF040000}"/>
    <cellStyle name="Normal 95" xfId="1608" xr:uid="{00000000-0005-0000-0000-000000050000}"/>
    <cellStyle name="Normal 96" xfId="1609" xr:uid="{00000000-0005-0000-0000-000001050000}"/>
    <cellStyle name="Normál_Szelepek_270505" xfId="1220" xr:uid="{00000000-0005-0000-0000-000003050000}"/>
    <cellStyle name="Normale_Terraneo  2005" xfId="1221" xr:uid="{00000000-0005-0000-0000-000004050000}"/>
    <cellStyle name="normální 2" xfId="1222" xr:uid="{00000000-0005-0000-0000-000005050000}"/>
    <cellStyle name="Nosaukums" xfId="94" xr:uid="{00000000-0005-0000-0000-000006050000}"/>
    <cellStyle name="Nosaukums 2" xfId="253" xr:uid="{00000000-0005-0000-0000-000007050000}"/>
    <cellStyle name="Nosaukums_1-7" xfId="254" xr:uid="{00000000-0005-0000-0000-000008050000}"/>
    <cellStyle name="Note 2" xfId="255" xr:uid="{00000000-0005-0000-0000-000009050000}"/>
    <cellStyle name="Note 2 2" xfId="256" xr:uid="{00000000-0005-0000-0000-00000A050000}"/>
    <cellStyle name="Note 2 3" xfId="1223" xr:uid="{00000000-0005-0000-0000-00000B050000}"/>
    <cellStyle name="Note 2 4" xfId="1224" xr:uid="{00000000-0005-0000-0000-00000C050000}"/>
    <cellStyle name="Note 2 4 2" xfId="1225" xr:uid="{00000000-0005-0000-0000-00000D050000}"/>
    <cellStyle name="Note 2 4 2 2" xfId="1226" xr:uid="{00000000-0005-0000-0000-00000E050000}"/>
    <cellStyle name="Note 2 4 3" xfId="1227" xr:uid="{00000000-0005-0000-0000-00000F050000}"/>
    <cellStyle name="Note 2 5" xfId="1228" xr:uid="{00000000-0005-0000-0000-000010050000}"/>
    <cellStyle name="Note 2 5 2" xfId="1229" xr:uid="{00000000-0005-0000-0000-000011050000}"/>
    <cellStyle name="Note 3" xfId="257" xr:uid="{00000000-0005-0000-0000-000012050000}"/>
    <cellStyle name="Note 3 2" xfId="1230" xr:uid="{00000000-0005-0000-0000-000013050000}"/>
    <cellStyle name="Note 4" xfId="1231" xr:uid="{00000000-0005-0000-0000-000014050000}"/>
    <cellStyle name="Note 4 2" xfId="1232" xr:uid="{00000000-0005-0000-0000-000015050000}"/>
    <cellStyle name="Note 4 2 2" xfId="1233" xr:uid="{00000000-0005-0000-0000-000016050000}"/>
    <cellStyle name="Note 4 2 2 2" xfId="1234" xr:uid="{00000000-0005-0000-0000-000017050000}"/>
    <cellStyle name="Note 4 2 3" xfId="1235" xr:uid="{00000000-0005-0000-0000-000018050000}"/>
    <cellStyle name="Note 4 3" xfId="1236" xr:uid="{00000000-0005-0000-0000-000019050000}"/>
    <cellStyle name="Note 4 3 2" xfId="1237" xr:uid="{00000000-0005-0000-0000-00001A050000}"/>
    <cellStyle name="Note 4 4" xfId="1238" xr:uid="{00000000-0005-0000-0000-00001B050000}"/>
    <cellStyle name="Note 5" xfId="1239" xr:uid="{00000000-0005-0000-0000-00001C050000}"/>
    <cellStyle name="Note 5 2" xfId="1240" xr:uid="{00000000-0005-0000-0000-00001D050000}"/>
    <cellStyle name="Note 5 2 2" xfId="1241" xr:uid="{00000000-0005-0000-0000-00001E050000}"/>
    <cellStyle name="Note 5 3" xfId="1242" xr:uid="{00000000-0005-0000-0000-00001F050000}"/>
    <cellStyle name="Note 6" xfId="1243" xr:uid="{00000000-0005-0000-0000-000020050000}"/>
    <cellStyle name="Note 6 2" xfId="1244" xr:uid="{00000000-0005-0000-0000-000021050000}"/>
    <cellStyle name="Note 6 2 2" xfId="1245" xr:uid="{00000000-0005-0000-0000-000022050000}"/>
    <cellStyle name="Note 6 2 2 2" xfId="1246" xr:uid="{00000000-0005-0000-0000-000023050000}"/>
    <cellStyle name="Note 6 2 3" xfId="1247" xr:uid="{00000000-0005-0000-0000-000024050000}"/>
    <cellStyle name="Note 6 3" xfId="1248" xr:uid="{00000000-0005-0000-0000-000025050000}"/>
    <cellStyle name="Note 6 3 2" xfId="1249" xr:uid="{00000000-0005-0000-0000-000026050000}"/>
    <cellStyle name="Note 6 4" xfId="1250" xr:uid="{00000000-0005-0000-0000-000027050000}"/>
    <cellStyle name="Note 7" xfId="1251" xr:uid="{00000000-0005-0000-0000-000028050000}"/>
    <cellStyle name="Note 8" xfId="1252" xr:uid="{00000000-0005-0000-0000-000029050000}"/>
    <cellStyle name="Összesen" xfId="1253" xr:uid="{00000000-0005-0000-0000-00002A050000}"/>
    <cellStyle name="Output 2" xfId="1254" xr:uid="{00000000-0005-0000-0000-00002B050000}"/>
    <cellStyle name="Output 2 2" xfId="1255" xr:uid="{00000000-0005-0000-0000-00002C050000}"/>
    <cellStyle name="Output 2 3" xfId="1256" xr:uid="{00000000-0005-0000-0000-00002D050000}"/>
    <cellStyle name="Output 3" xfId="1257" xr:uid="{00000000-0005-0000-0000-00002E050000}"/>
    <cellStyle name="Output 4" xfId="1258" xr:uid="{00000000-0005-0000-0000-00002F050000}"/>
    <cellStyle name="PÄÄSUMMA" xfId="258" xr:uid="{00000000-0005-0000-0000-000030050000}"/>
    <cellStyle name="Parastais 10" xfId="95" xr:uid="{00000000-0005-0000-0000-000031050000}"/>
    <cellStyle name="Parastais 19" xfId="1259" xr:uid="{00000000-0005-0000-0000-000032050000}"/>
    <cellStyle name="Parastais 2" xfId="259" xr:uid="{00000000-0005-0000-0000-000033050000}"/>
    <cellStyle name="Parastais 2 2" xfId="1260" xr:uid="{00000000-0005-0000-0000-000034050000}"/>
    <cellStyle name="Parastais 2 2 3" xfId="1261" xr:uid="{00000000-0005-0000-0000-000035050000}"/>
    <cellStyle name="Parastais 2 3" xfId="1262" xr:uid="{00000000-0005-0000-0000-000036050000}"/>
    <cellStyle name="Parastais 2 3 2" xfId="1263" xr:uid="{00000000-0005-0000-0000-000037050000}"/>
    <cellStyle name="Parastais 2 4" xfId="1264" xr:uid="{00000000-0005-0000-0000-000038050000}"/>
    <cellStyle name="Parastais 2 5" xfId="1265" xr:uid="{00000000-0005-0000-0000-000039050000}"/>
    <cellStyle name="Parastais 2 6" xfId="1266" xr:uid="{00000000-0005-0000-0000-00003A050000}"/>
    <cellStyle name="Parastais 2 7" xfId="1581" xr:uid="{00000000-0005-0000-0000-00003B050000}"/>
    <cellStyle name="Parastais 3" xfId="96" xr:uid="{00000000-0005-0000-0000-00003C050000}"/>
    <cellStyle name="Parastais 3 3" xfId="1267" xr:uid="{00000000-0005-0000-0000-00003D050000}"/>
    <cellStyle name="Parastais 3 4" xfId="1268" xr:uid="{00000000-0005-0000-0000-00003E050000}"/>
    <cellStyle name="Parastais 4" xfId="1269" xr:uid="{00000000-0005-0000-0000-00003F050000}"/>
    <cellStyle name="Parastais 4 2" xfId="1270" xr:uid="{00000000-0005-0000-0000-000040050000}"/>
    <cellStyle name="Parastais 6" xfId="1271" xr:uid="{00000000-0005-0000-0000-000041050000}"/>
    <cellStyle name="Parastais 7" xfId="1272" xr:uid="{00000000-0005-0000-0000-000042050000}"/>
    <cellStyle name="Parastais 8" xfId="1273" xr:uid="{00000000-0005-0000-0000-000043050000}"/>
    <cellStyle name="Parastais_1.18 AS" xfId="1274" xr:uid="{00000000-0005-0000-0000-000044050000}"/>
    <cellStyle name="Parasts 2" xfId="97" xr:uid="{00000000-0005-0000-0000-000045050000}"/>
    <cellStyle name="Parasts 2 2" xfId="1275" xr:uid="{00000000-0005-0000-0000-000046050000}"/>
    <cellStyle name="Parasts 2 2 2" xfId="1276" xr:uid="{00000000-0005-0000-0000-000047050000}"/>
    <cellStyle name="Parasts 2 3" xfId="1277" xr:uid="{00000000-0005-0000-0000-000048050000}"/>
    <cellStyle name="Parasts 2 4" xfId="1582" xr:uid="{00000000-0005-0000-0000-000049050000}"/>
    <cellStyle name="Parasts 3" xfId="1432" xr:uid="{00000000-0005-0000-0000-00004A050000}"/>
    <cellStyle name="Paskaidrojošs teksts" xfId="98" xr:uid="{00000000-0005-0000-0000-00004F050000}"/>
    <cellStyle name="Paskaidrojošs teksts 2" xfId="1278" xr:uid="{00000000-0005-0000-0000-000050050000}"/>
    <cellStyle name="Pārbaudes šūna" xfId="99" xr:uid="{00000000-0005-0000-0000-00004B050000}"/>
    <cellStyle name="Pārbaudes šūna 2" xfId="1279" xr:uid="{00000000-0005-0000-0000-00004C050000}"/>
    <cellStyle name="Pārbaudes šūna 3" xfId="1280" xr:uid="{00000000-0005-0000-0000-00004D050000}"/>
    <cellStyle name="Pārbaudes šūna 4" xfId="1281" xr:uid="{00000000-0005-0000-0000-00004E050000}"/>
    <cellStyle name="Percent 2" xfId="260" xr:uid="{00000000-0005-0000-0000-000051050000}"/>
    <cellStyle name="Percent 2 2" xfId="261" xr:uid="{00000000-0005-0000-0000-000052050000}"/>
    <cellStyle name="Percent 2 2 2" xfId="1282" xr:uid="{00000000-0005-0000-0000-000053050000}"/>
    <cellStyle name="Percent 2 3" xfId="1283" xr:uid="{00000000-0005-0000-0000-000054050000}"/>
    <cellStyle name="Percent 2 3 2" xfId="1284" xr:uid="{00000000-0005-0000-0000-000055050000}"/>
    <cellStyle name="Percent 2 4" xfId="1285" xr:uid="{00000000-0005-0000-0000-000056050000}"/>
    <cellStyle name="Percent 2 5" xfId="1386" xr:uid="{00000000-0005-0000-0000-000057050000}"/>
    <cellStyle name="Percent 3" xfId="262" xr:uid="{00000000-0005-0000-0000-000058050000}"/>
    <cellStyle name="Percent 3 2" xfId="263" xr:uid="{00000000-0005-0000-0000-000059050000}"/>
    <cellStyle name="Percent 3 2 2" xfId="1286" xr:uid="{00000000-0005-0000-0000-00005A050000}"/>
    <cellStyle name="Percent 3 3" xfId="1287" xr:uid="{00000000-0005-0000-0000-00005B050000}"/>
    <cellStyle name="Percent 4" xfId="264" xr:uid="{00000000-0005-0000-0000-00005C050000}"/>
    <cellStyle name="Percent 4 2" xfId="1288" xr:uid="{00000000-0005-0000-0000-00005D050000}"/>
    <cellStyle name="Percent 4 3" xfId="1289" xr:uid="{00000000-0005-0000-0000-00005E050000}"/>
    <cellStyle name="Percent 4 4" xfId="1290" xr:uid="{00000000-0005-0000-0000-00005F050000}"/>
    <cellStyle name="Percent 4 4 2" xfId="1291" xr:uid="{00000000-0005-0000-0000-000060050000}"/>
    <cellStyle name="Percent 5" xfId="1434" xr:uid="{00000000-0005-0000-0000-000061050000}"/>
    <cellStyle name="Piezīme" xfId="100" xr:uid="{00000000-0005-0000-0000-000062050000}"/>
    <cellStyle name="Piezīme 2" xfId="265" xr:uid="{00000000-0005-0000-0000-000063050000}"/>
    <cellStyle name="Piezīme 3" xfId="1292" xr:uid="{00000000-0005-0000-0000-000064050000}"/>
    <cellStyle name="Piezīme 4" xfId="1293" xr:uid="{00000000-0005-0000-0000-000065050000}"/>
    <cellStyle name="Piezīme 4 2" xfId="1294" xr:uid="{00000000-0005-0000-0000-000066050000}"/>
    <cellStyle name="Piezīme 4 2 2" xfId="1295" xr:uid="{00000000-0005-0000-0000-000067050000}"/>
    <cellStyle name="Piezīme 4 2 2 2" xfId="1296" xr:uid="{00000000-0005-0000-0000-000068050000}"/>
    <cellStyle name="Piezīme 4 2 3" xfId="1297" xr:uid="{00000000-0005-0000-0000-000069050000}"/>
    <cellStyle name="Piezīme 4 3" xfId="1298" xr:uid="{00000000-0005-0000-0000-00006A050000}"/>
    <cellStyle name="Piezīme 4 3 2" xfId="1299" xr:uid="{00000000-0005-0000-0000-00006B050000}"/>
    <cellStyle name="Piezīme 4 4" xfId="1300" xr:uid="{00000000-0005-0000-0000-00006C050000}"/>
    <cellStyle name="Piezīme 5" xfId="1301" xr:uid="{00000000-0005-0000-0000-00006D050000}"/>
    <cellStyle name="Piezīme 5 2" xfId="1302" xr:uid="{00000000-0005-0000-0000-00006E050000}"/>
    <cellStyle name="Piezīme 5 2 2" xfId="1303" xr:uid="{00000000-0005-0000-0000-00006F050000}"/>
    <cellStyle name="Piezīme 5 3" xfId="1304" xr:uid="{00000000-0005-0000-0000-000070050000}"/>
    <cellStyle name="Piezīme 6" xfId="1305" xr:uid="{00000000-0005-0000-0000-000071050000}"/>
    <cellStyle name="Position" xfId="266" xr:uid="{00000000-0005-0000-0000-000072050000}"/>
    <cellStyle name="Poznámka" xfId="1306" xr:uid="{00000000-0005-0000-0000-000073050000}"/>
    <cellStyle name="Propojená buňka" xfId="1307" xr:uid="{00000000-0005-0000-0000-000074050000}"/>
    <cellStyle name="Result" xfId="1428" xr:uid="{00000000-0005-0000-0000-000075050000}"/>
    <cellStyle name="Result 1" xfId="267" xr:uid="{00000000-0005-0000-0000-000076050000}"/>
    <cellStyle name="Result2" xfId="1429" xr:uid="{00000000-0005-0000-0000-000077050000}"/>
    <cellStyle name="Result2 1" xfId="268" xr:uid="{00000000-0005-0000-0000-000078050000}"/>
    <cellStyle name="Rossz" xfId="1308" xr:uid="{00000000-0005-0000-0000-000079050000}"/>
    <cellStyle name="Saistīta šūna" xfId="101" xr:uid="{00000000-0005-0000-0000-00007A050000}"/>
    <cellStyle name="Saistītā šūna" xfId="269" xr:uid="{00000000-0005-0000-0000-00007B050000}"/>
    <cellStyle name="Semleges" xfId="1309" xr:uid="{00000000-0005-0000-0000-00007C050000}"/>
    <cellStyle name="Slikts" xfId="102" xr:uid="{00000000-0005-0000-0000-00007D050000}"/>
    <cellStyle name="Slikts 2" xfId="1310" xr:uid="{00000000-0005-0000-0000-00007E050000}"/>
    <cellStyle name="Slikts 3" xfId="1311" xr:uid="{00000000-0005-0000-0000-00007F050000}"/>
    <cellStyle name="Slikts 4" xfId="1312" xr:uid="{00000000-0005-0000-0000-000080050000}"/>
    <cellStyle name="Správně" xfId="1313" xr:uid="{00000000-0005-0000-0000-000081050000}"/>
    <cellStyle name="Standard 2" xfId="1314" xr:uid="{00000000-0005-0000-0000-000082050000}"/>
    <cellStyle name="Standard_cm_Master" xfId="270" xr:uid="{00000000-0005-0000-0000-000083050000}"/>
    <cellStyle name="Stils 1" xfId="271" xr:uid="{00000000-0005-0000-0000-000084050000}"/>
    <cellStyle name="Stils 1 2" xfId="272" xr:uid="{00000000-0005-0000-0000-000085050000}"/>
    <cellStyle name="Stils 1 3" xfId="273" xr:uid="{00000000-0005-0000-0000-000086050000}"/>
    <cellStyle name="Stils 1 4" xfId="274" xr:uid="{00000000-0005-0000-0000-000087050000}"/>
    <cellStyle name="Style 1" xfId="50" xr:uid="{00000000-0005-0000-0000-000088050000}"/>
    <cellStyle name="Style 1 2" xfId="275" xr:uid="{00000000-0005-0000-0000-000089050000}"/>
    <cellStyle name="Style 1 2 2" xfId="1315" xr:uid="{00000000-0005-0000-0000-00008A050000}"/>
    <cellStyle name="Style 1 2 2 2" xfId="51" xr:uid="{00000000-0005-0000-0000-00008B050000}"/>
    <cellStyle name="Style 1 2 3" xfId="1384" xr:uid="{00000000-0005-0000-0000-00008C050000}"/>
    <cellStyle name="Style 1 3" xfId="1316" xr:uid="{00000000-0005-0000-0000-00008D050000}"/>
    <cellStyle name="Style 1 3 2" xfId="1430" xr:uid="{00000000-0005-0000-0000-00008E050000}"/>
    <cellStyle name="Style 1_1-7" xfId="276" xr:uid="{00000000-0005-0000-0000-00008F050000}"/>
    <cellStyle name="Style 2" xfId="277" xr:uid="{00000000-0005-0000-0000-000090050000}"/>
    <cellStyle name="Style 2 2" xfId="1317" xr:uid="{00000000-0005-0000-0000-000091050000}"/>
    <cellStyle name="Style 2 2 2" xfId="1318" xr:uid="{00000000-0005-0000-0000-000092050000}"/>
    <cellStyle name="Style 2 2 2 2" xfId="1319" xr:uid="{00000000-0005-0000-0000-000093050000}"/>
    <cellStyle name="Style 2 2 3" xfId="1320" xr:uid="{00000000-0005-0000-0000-000094050000}"/>
    <cellStyle name="Style 2 3" xfId="1321" xr:uid="{00000000-0005-0000-0000-000095050000}"/>
    <cellStyle name="Style 2 3 2" xfId="1322" xr:uid="{00000000-0005-0000-0000-000096050000}"/>
    <cellStyle name="Style 2 3 2 2" xfId="1323" xr:uid="{00000000-0005-0000-0000-000097050000}"/>
    <cellStyle name="Style 2 3 2 2 2" xfId="1324" xr:uid="{00000000-0005-0000-0000-000098050000}"/>
    <cellStyle name="Style 2 3 2 3" xfId="1325" xr:uid="{00000000-0005-0000-0000-000099050000}"/>
    <cellStyle name="Style 2 3 3" xfId="1326" xr:uid="{00000000-0005-0000-0000-00009A050000}"/>
    <cellStyle name="Style 2 3 3 2" xfId="1327" xr:uid="{00000000-0005-0000-0000-00009B050000}"/>
    <cellStyle name="Style 2 3 4" xfId="1328" xr:uid="{00000000-0005-0000-0000-00009C050000}"/>
    <cellStyle name="Style 2 4" xfId="1329" xr:uid="{00000000-0005-0000-0000-00009D050000}"/>
    <cellStyle name="Style 2 4 2" xfId="1330" xr:uid="{00000000-0005-0000-0000-00009E050000}"/>
    <cellStyle name="Style 2 4 2 2" xfId="1331" xr:uid="{00000000-0005-0000-0000-00009F050000}"/>
    <cellStyle name="Style 2 4 3" xfId="1332" xr:uid="{00000000-0005-0000-0000-0000A0050000}"/>
    <cellStyle name="Style 2 5" xfId="1333" xr:uid="{00000000-0005-0000-0000-0000A1050000}"/>
    <cellStyle name="Style 2 5 2" xfId="1334" xr:uid="{00000000-0005-0000-0000-0000A2050000}"/>
    <cellStyle name="Style 2 6" xfId="1335" xr:uid="{00000000-0005-0000-0000-0000A3050000}"/>
    <cellStyle name="Style 2 7" xfId="1336" xr:uid="{00000000-0005-0000-0000-0000A4050000}"/>
    <cellStyle name="Style 2 7 2" xfId="1337" xr:uid="{00000000-0005-0000-0000-0000A5050000}"/>
    <cellStyle name="SUMMARY" xfId="278" xr:uid="{00000000-0005-0000-0000-0000A6050000}"/>
    <cellStyle name="Számítás" xfId="1338" xr:uid="{00000000-0005-0000-0000-0000A7050000}"/>
    <cellStyle name="TableStyleLight1" xfId="279" xr:uid="{00000000-0005-0000-0000-0000A8050000}"/>
    <cellStyle name="tāme Nr.3" xfId="280" xr:uid="{00000000-0005-0000-0000-0000A9050000}"/>
    <cellStyle name="Text upozornění" xfId="1339" xr:uid="{00000000-0005-0000-0000-0000AA050000}"/>
    <cellStyle name="Title 2" xfId="1340" xr:uid="{00000000-0005-0000-0000-0000AB050000}"/>
    <cellStyle name="Title 2 2" xfId="1341" xr:uid="{00000000-0005-0000-0000-0000AC050000}"/>
    <cellStyle name="Title 3" xfId="1342" xr:uid="{00000000-0005-0000-0000-0000AD050000}"/>
    <cellStyle name="Title 4" xfId="1343" xr:uid="{00000000-0005-0000-0000-0000AE050000}"/>
    <cellStyle name="Total 2" xfId="1344" xr:uid="{00000000-0005-0000-0000-0000AF050000}"/>
    <cellStyle name="Total 2 2" xfId="1345" xr:uid="{00000000-0005-0000-0000-0000B0050000}"/>
    <cellStyle name="Total 2 3" xfId="1346" xr:uid="{00000000-0005-0000-0000-0000B1050000}"/>
    <cellStyle name="Total 3" xfId="1347" xr:uid="{00000000-0005-0000-0000-0000B2050000}"/>
    <cellStyle name="Total 4" xfId="1348" xr:uid="{00000000-0005-0000-0000-0000B3050000}"/>
    <cellStyle name="Unit" xfId="281" xr:uid="{00000000-0005-0000-0000-0000B4050000}"/>
    <cellStyle name="Virsraksts 1" xfId="103" xr:uid="{00000000-0005-0000-0000-0000B5050000}"/>
    <cellStyle name="Virsraksts 1 2" xfId="282" xr:uid="{00000000-0005-0000-0000-0000B6050000}"/>
    <cellStyle name="Virsraksts 1_1-7" xfId="283" xr:uid="{00000000-0005-0000-0000-0000B7050000}"/>
    <cellStyle name="Virsraksts 2" xfId="104" xr:uid="{00000000-0005-0000-0000-0000B8050000}"/>
    <cellStyle name="Virsraksts 2 2" xfId="284" xr:uid="{00000000-0005-0000-0000-0000B9050000}"/>
    <cellStyle name="Virsraksts 2_1-7" xfId="285" xr:uid="{00000000-0005-0000-0000-0000BA050000}"/>
    <cellStyle name="Virsraksts 3" xfId="105" xr:uid="{00000000-0005-0000-0000-0000BB050000}"/>
    <cellStyle name="Virsraksts 3 2" xfId="286" xr:uid="{00000000-0005-0000-0000-0000BC050000}"/>
    <cellStyle name="Virsraksts 3_1-7" xfId="287" xr:uid="{00000000-0005-0000-0000-0000BD050000}"/>
    <cellStyle name="Virsraksts 4" xfId="106" xr:uid="{00000000-0005-0000-0000-0000BE050000}"/>
    <cellStyle name="Virsraksts 4 2" xfId="288" xr:uid="{00000000-0005-0000-0000-0000BF050000}"/>
    <cellStyle name="Virsraksts 4_1-7" xfId="289" xr:uid="{00000000-0005-0000-0000-0000C0050000}"/>
    <cellStyle name="Vysvětlující text" xfId="1352" xr:uid="{00000000-0005-0000-0000-0000C4050000}"/>
    <cellStyle name="Vstup" xfId="1349" xr:uid="{00000000-0005-0000-0000-0000C1050000}"/>
    <cellStyle name="Výpočet" xfId="1350" xr:uid="{00000000-0005-0000-0000-0000C2050000}"/>
    <cellStyle name="Výstup" xfId="1351" xr:uid="{00000000-0005-0000-0000-0000C3050000}"/>
    <cellStyle name="Währung [0]_Nossner_Brücke" xfId="290" xr:uid="{00000000-0005-0000-0000-0000C5050000}"/>
    <cellStyle name="Währung_en_Master" xfId="291" xr:uid="{00000000-0005-0000-0000-0000C6050000}"/>
    <cellStyle name="Warning Text 2" xfId="1353" xr:uid="{00000000-0005-0000-0000-0000C7050000}"/>
    <cellStyle name="Warning Text 2 2" xfId="1354" xr:uid="{00000000-0005-0000-0000-0000C8050000}"/>
    <cellStyle name="Warning Text 3" xfId="1355" xr:uid="{00000000-0005-0000-0000-0000C9050000}"/>
    <cellStyle name="Zvýraznění 1" xfId="1356" xr:uid="{00000000-0005-0000-0000-0000CA050000}"/>
    <cellStyle name="Zvýraznění 2" xfId="1357" xr:uid="{00000000-0005-0000-0000-0000CB050000}"/>
    <cellStyle name="Zvýraznění 3" xfId="1358" xr:uid="{00000000-0005-0000-0000-0000CC050000}"/>
    <cellStyle name="Zvýraznění 4" xfId="1359" xr:uid="{00000000-0005-0000-0000-0000CD050000}"/>
    <cellStyle name="Zvýraznění 5" xfId="1360" xr:uid="{00000000-0005-0000-0000-0000CE050000}"/>
    <cellStyle name="Zvýraznění 6" xfId="1361" xr:uid="{00000000-0005-0000-0000-0000CF050000}"/>
    <cellStyle name="Акцент1 2" xfId="292" xr:uid="{00000000-0005-0000-0000-0000D0050000}"/>
    <cellStyle name="Акцент2 2" xfId="293" xr:uid="{00000000-0005-0000-0000-0000D1050000}"/>
    <cellStyle name="Акцент3 2" xfId="294" xr:uid="{00000000-0005-0000-0000-0000D2050000}"/>
    <cellStyle name="Акцент4 2" xfId="295" xr:uid="{00000000-0005-0000-0000-0000D3050000}"/>
    <cellStyle name="Акцент5 2" xfId="296" xr:uid="{00000000-0005-0000-0000-0000D4050000}"/>
    <cellStyle name="Акцент6 2" xfId="297" xr:uid="{00000000-0005-0000-0000-0000D5050000}"/>
    <cellStyle name="Ввод  2" xfId="298" xr:uid="{00000000-0005-0000-0000-0000D6050000}"/>
    <cellStyle name="Вывод 2" xfId="299" xr:uid="{00000000-0005-0000-0000-0000D7050000}"/>
    <cellStyle name="Вычисление 2" xfId="300" xr:uid="{00000000-0005-0000-0000-0000D8050000}"/>
    <cellStyle name="Денежный 2" xfId="1362" xr:uid="{00000000-0005-0000-0000-0000D9050000}"/>
    <cellStyle name="Денежный 2 2" xfId="1363" xr:uid="{00000000-0005-0000-0000-0000DA050000}"/>
    <cellStyle name="Денежный 2 2 2" xfId="1364" xr:uid="{00000000-0005-0000-0000-0000DB050000}"/>
    <cellStyle name="Денежный 2 3" xfId="1365" xr:uid="{00000000-0005-0000-0000-0000DC050000}"/>
    <cellStyle name="Денежный 3" xfId="1366" xr:uid="{00000000-0005-0000-0000-0000DD050000}"/>
    <cellStyle name="Денежный 3 2" xfId="1367" xr:uid="{00000000-0005-0000-0000-0000DE050000}"/>
    <cellStyle name="Денежный 3 2 2" xfId="1368" xr:uid="{00000000-0005-0000-0000-0000DF050000}"/>
    <cellStyle name="Денежный 3 3" xfId="1369" xr:uid="{00000000-0005-0000-0000-0000E0050000}"/>
    <cellStyle name="Денежный 4" xfId="1388" xr:uid="{00000000-0005-0000-0000-0000E1050000}"/>
    <cellStyle name="Заголовок 1 2" xfId="301" xr:uid="{00000000-0005-0000-0000-0000E2050000}"/>
    <cellStyle name="Заголовок 2 2" xfId="302" xr:uid="{00000000-0005-0000-0000-0000E3050000}"/>
    <cellStyle name="Заголовок 3 2" xfId="303" xr:uid="{00000000-0005-0000-0000-0000E4050000}"/>
    <cellStyle name="Заголовок 4 2" xfId="304" xr:uid="{00000000-0005-0000-0000-0000E5050000}"/>
    <cellStyle name="Итог 2" xfId="305" xr:uid="{00000000-0005-0000-0000-0000E6050000}"/>
    <cellStyle name="Контрольная ячейка 2" xfId="306" xr:uid="{00000000-0005-0000-0000-0000E7050000}"/>
    <cellStyle name="Название 2" xfId="307" xr:uid="{00000000-0005-0000-0000-0000E8050000}"/>
    <cellStyle name="Нейтральный 2" xfId="308" xr:uid="{00000000-0005-0000-0000-0000E9050000}"/>
    <cellStyle name="Обычный 10" xfId="1584" xr:uid="{00000000-0005-0000-0000-0000EA050000}"/>
    <cellStyle name="Обычный 11" xfId="1585" xr:uid="{00000000-0005-0000-0000-0000EB050000}"/>
    <cellStyle name="Обычный 12" xfId="1586" xr:uid="{00000000-0005-0000-0000-0000EC050000}"/>
    <cellStyle name="Обычный 13" xfId="1587" xr:uid="{00000000-0005-0000-0000-0000ED050000}"/>
    <cellStyle name="Обычный 14" xfId="1588" xr:uid="{00000000-0005-0000-0000-0000EE050000}"/>
    <cellStyle name="Обычный 16" xfId="1589" xr:uid="{00000000-0005-0000-0000-0000EF050000}"/>
    <cellStyle name="Обычный 17" xfId="1590" xr:uid="{00000000-0005-0000-0000-0000F0050000}"/>
    <cellStyle name="Обычный 18" xfId="1591" xr:uid="{00000000-0005-0000-0000-0000F1050000}"/>
    <cellStyle name="Обычный 2" xfId="1370" xr:uid="{00000000-0005-0000-0000-0000F2050000}"/>
    <cellStyle name="Обычный 2 2" xfId="1371" xr:uid="{00000000-0005-0000-0000-0000F3050000}"/>
    <cellStyle name="Обычный 3" xfId="53" xr:uid="{00000000-0005-0000-0000-0000F4050000}"/>
    <cellStyle name="Обычный 4" xfId="309" xr:uid="{00000000-0005-0000-0000-0000F5050000}"/>
    <cellStyle name="Обычный 5" xfId="1439" xr:uid="{00000000-0005-0000-0000-0000F6050000}"/>
    <cellStyle name="Обычный 6" xfId="310" xr:uid="{00000000-0005-0000-0000-0000F7050000}"/>
    <cellStyle name="Обычный 6 2" xfId="1440" xr:uid="{00000000-0005-0000-0000-0000F8050000}"/>
    <cellStyle name="Обычный 7" xfId="1441" xr:uid="{00000000-0005-0000-0000-0000F9050000}"/>
    <cellStyle name="Обычный 9" xfId="1593" xr:uid="{00000000-0005-0000-0000-0000FA050000}"/>
    <cellStyle name="Плохой 2" xfId="311" xr:uid="{00000000-0005-0000-0000-0000FC050000}"/>
    <cellStyle name="Пояснение 2" xfId="312" xr:uid="{00000000-0005-0000-0000-0000FD050000}"/>
    <cellStyle name="Примечание 2" xfId="313" xr:uid="{00000000-0005-0000-0000-0000FE050000}"/>
    <cellStyle name="Процентный 2" xfId="1372" xr:uid="{00000000-0005-0000-0000-0000FF050000}"/>
    <cellStyle name="Процентный 2 2" xfId="1373" xr:uid="{00000000-0005-0000-0000-000000060000}"/>
    <cellStyle name="Процентный 2 2 2" xfId="1374" xr:uid="{00000000-0005-0000-0000-000001060000}"/>
    <cellStyle name="Процентный 2 3" xfId="1375" xr:uid="{00000000-0005-0000-0000-000002060000}"/>
    <cellStyle name="Процентный 3" xfId="1376" xr:uid="{00000000-0005-0000-0000-000003060000}"/>
    <cellStyle name="Процентный 3 2" xfId="1377" xr:uid="{00000000-0005-0000-0000-000004060000}"/>
    <cellStyle name="Процентный 3 2 2" xfId="1378" xr:uid="{00000000-0005-0000-0000-000005060000}"/>
    <cellStyle name="Процентный 3 3" xfId="1379" xr:uid="{00000000-0005-0000-0000-000006060000}"/>
    <cellStyle name="Связанная ячейка 2" xfId="314" xr:uid="{00000000-0005-0000-0000-000007060000}"/>
    <cellStyle name="Стиль 1" xfId="52" xr:uid="{00000000-0005-0000-0000-000008060000}"/>
    <cellStyle name="Стиль 1 2" xfId="1594" xr:uid="{00000000-0005-0000-0000-000009060000}"/>
    <cellStyle name="Таблица_текст" xfId="315" xr:uid="{00000000-0005-0000-0000-00000A060000}"/>
    <cellStyle name="Текст предупреждения 2" xfId="316" xr:uid="{00000000-0005-0000-0000-00000B060000}"/>
    <cellStyle name="Финансовый 2" xfId="1595" xr:uid="{00000000-0005-0000-0000-00000C060000}"/>
    <cellStyle name="Хороший 2" xfId="317" xr:uid="{00000000-0005-0000-0000-00000D060000}"/>
    <cellStyle name="Шапка таблицы" xfId="318" xr:uid="{00000000-0005-0000-0000-00000E060000}"/>
    <cellStyle name="千位分隔 2" xfId="1489" xr:uid="{00000000-0005-0000-0000-00000F060000}"/>
    <cellStyle name="千位分隔 2 2" xfId="1490" xr:uid="{00000000-0005-0000-0000-000010060000}"/>
    <cellStyle name="千位分隔 2 2 2" xfId="1506" xr:uid="{00000000-0005-0000-0000-000011060000}"/>
    <cellStyle name="千位分隔 2 3" xfId="1491" xr:uid="{00000000-0005-0000-0000-000012060000}"/>
    <cellStyle name="千位分隔 2 4" xfId="1507" xr:uid="{00000000-0005-0000-0000-000013060000}"/>
    <cellStyle name="千位分隔 3" xfId="1492" xr:uid="{00000000-0005-0000-0000-000014060000}"/>
    <cellStyle name="千位分隔 3 2" xfId="1493" xr:uid="{00000000-0005-0000-0000-000015060000}"/>
    <cellStyle name="千位分隔 3 3" xfId="1508" xr:uid="{00000000-0005-0000-0000-000016060000}"/>
    <cellStyle name="千位分隔 4" xfId="1494" xr:uid="{00000000-0005-0000-0000-000017060000}"/>
    <cellStyle name="千位分隔 4 2" xfId="1509" xr:uid="{00000000-0005-0000-0000-000018060000}"/>
    <cellStyle name="千位分隔 5" xfId="1510" xr:uid="{00000000-0005-0000-0000-000019060000}"/>
    <cellStyle name="常规 10" xfId="1466" xr:uid="{00000000-0005-0000-0000-00001A060000}"/>
    <cellStyle name="常规 11" xfId="1467" xr:uid="{00000000-0005-0000-0000-00001B060000}"/>
    <cellStyle name="常规 12" xfId="1468" xr:uid="{00000000-0005-0000-0000-00001C060000}"/>
    <cellStyle name="常规 13" xfId="1469" xr:uid="{00000000-0005-0000-0000-00001D060000}"/>
    <cellStyle name="常规 14" xfId="1470" xr:uid="{00000000-0005-0000-0000-00001E060000}"/>
    <cellStyle name="常规 15" xfId="1471" xr:uid="{00000000-0005-0000-0000-00001F060000}"/>
    <cellStyle name="常规 16" xfId="1472" xr:uid="{00000000-0005-0000-0000-000020060000}"/>
    <cellStyle name="常规 17" xfId="1518" xr:uid="{00000000-0005-0000-0000-000021060000}"/>
    <cellStyle name="常规 18" xfId="1519" xr:uid="{00000000-0005-0000-0000-000022060000}"/>
    <cellStyle name="常规 19" xfId="1522" xr:uid="{00000000-0005-0000-0000-000023060000}"/>
    <cellStyle name="常规 2" xfId="1473" xr:uid="{00000000-0005-0000-0000-000024060000}"/>
    <cellStyle name="常规 2 2" xfId="1390" xr:uid="{00000000-0005-0000-0000-000025060000}"/>
    <cellStyle name="常规 2 2 2" xfId="1392" xr:uid="{00000000-0005-0000-0000-000026060000}"/>
    <cellStyle name="常规 2 2 2 2" xfId="1517" xr:uid="{00000000-0005-0000-0000-000027060000}"/>
    <cellStyle name="常规 2 2 3" xfId="1514" xr:uid="{00000000-0005-0000-0000-000028060000}"/>
    <cellStyle name="常规 2 3" xfId="1391" xr:uid="{00000000-0005-0000-0000-000029060000}"/>
    <cellStyle name="常规 2 3 2" xfId="1474" xr:uid="{00000000-0005-0000-0000-00002A060000}"/>
    <cellStyle name="常规 2 3 3" xfId="1500" xr:uid="{00000000-0005-0000-0000-00002B060000}"/>
    <cellStyle name="常规 2 4" xfId="1393" xr:uid="{00000000-0005-0000-0000-00002C060000}"/>
    <cellStyle name="常规 2 4 2" xfId="1501" xr:uid="{00000000-0005-0000-0000-00002D060000}"/>
    <cellStyle name="常规 2 5" xfId="1475" xr:uid="{00000000-0005-0000-0000-00002E060000}"/>
    <cellStyle name="常规 2 5 2" xfId="1521" xr:uid="{00000000-0005-0000-0000-00002F060000}"/>
    <cellStyle name="常规 2 6" xfId="1495" xr:uid="{00000000-0005-0000-0000-000030060000}"/>
    <cellStyle name="常规 2 6 2" xfId="1520" xr:uid="{00000000-0005-0000-0000-000031060000}"/>
    <cellStyle name="常规 2 7" xfId="1513" xr:uid="{00000000-0005-0000-0000-000032060000}"/>
    <cellStyle name="常规 3" xfId="1476" xr:uid="{00000000-0005-0000-0000-000033060000}"/>
    <cellStyle name="常规 3 2" xfId="1477" xr:uid="{00000000-0005-0000-0000-000034060000}"/>
    <cellStyle name="常规 3 2 2" xfId="1496" xr:uid="{00000000-0005-0000-0000-000035060000}"/>
    <cellStyle name="常规 3 3" xfId="1478" xr:uid="{00000000-0005-0000-0000-000036060000}"/>
    <cellStyle name="常规 3 4" xfId="1497" xr:uid="{00000000-0005-0000-0000-000037060000}"/>
    <cellStyle name="常规 4" xfId="1479" xr:uid="{00000000-0005-0000-0000-000038060000}"/>
    <cellStyle name="常规 4 2" xfId="1480" xr:uid="{00000000-0005-0000-0000-000039060000}"/>
    <cellStyle name="常规 4 3" xfId="1515" xr:uid="{00000000-0005-0000-0000-00003A060000}"/>
    <cellStyle name="常规 5" xfId="1481" xr:uid="{00000000-0005-0000-0000-00003B060000}"/>
    <cellStyle name="常规 5 2" xfId="1482" xr:uid="{00000000-0005-0000-0000-00003C060000}"/>
    <cellStyle name="常规 5 3" xfId="1483" xr:uid="{00000000-0005-0000-0000-00003D060000}"/>
    <cellStyle name="常规 5 4" xfId="1502" xr:uid="{00000000-0005-0000-0000-00003E060000}"/>
    <cellStyle name="常规 6" xfId="1484" xr:uid="{00000000-0005-0000-0000-00003F060000}"/>
    <cellStyle name="常规 6 2" xfId="1503" xr:uid="{00000000-0005-0000-0000-000040060000}"/>
    <cellStyle name="常规 7" xfId="1485" xr:uid="{00000000-0005-0000-0000-000041060000}"/>
    <cellStyle name="常规 7 2" xfId="1504" xr:uid="{00000000-0005-0000-0000-000042060000}"/>
    <cellStyle name="常规 8" xfId="1486" xr:uid="{00000000-0005-0000-0000-000043060000}"/>
    <cellStyle name="常规 8 2" xfId="1505" xr:uid="{00000000-0005-0000-0000-000044060000}"/>
    <cellStyle name="常规 9" xfId="1487" xr:uid="{00000000-0005-0000-0000-000045060000}"/>
    <cellStyle name="常规_Sheet1" xfId="1488" xr:uid="{00000000-0005-0000-0000-000046060000}"/>
    <cellStyle name="百分比 2" xfId="1463" xr:uid="{00000000-0005-0000-0000-000047060000}"/>
    <cellStyle name="百分比 2 2" xfId="1464" xr:uid="{00000000-0005-0000-0000-000048060000}"/>
    <cellStyle name="百分比 2 2 2" xfId="1512" xr:uid="{00000000-0005-0000-0000-000049060000}"/>
    <cellStyle name="百分比 2 3" xfId="1465" xr:uid="{00000000-0005-0000-0000-00004A060000}"/>
    <cellStyle name="百分比 2 4" xfId="1499" xr:uid="{00000000-0005-0000-0000-00004B060000}"/>
    <cellStyle name="百分比 3" xfId="1511" xr:uid="{00000000-0005-0000-0000-00004C060000}"/>
  </cellStyles>
  <dxfs count="84">
    <dxf>
      <font>
        <color theme="0"/>
      </font>
    </dxf>
    <dxf>
      <font>
        <color theme="0"/>
      </font>
    </dxf>
    <dxf>
      <font>
        <color theme="0"/>
      </font>
    </dxf>
    <dxf>
      <font>
        <color theme="0"/>
      </font>
    </dxf>
    <dxf>
      <font>
        <color theme="0"/>
      </font>
    </dxf>
    <dxf>
      <font>
        <color theme="0"/>
      </font>
    </dxf>
    <dxf>
      <fill>
        <patternFill>
          <bgColor rgb="FFFF0000"/>
        </patternFill>
      </fill>
    </dxf>
    <dxf>
      <font>
        <color theme="0"/>
      </font>
      <fill>
        <patternFill>
          <bgColor rgb="FF7030A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62984</xdr:colOff>
      <xdr:row>227</xdr:row>
      <xdr:rowOff>85009</xdr:rowOff>
    </xdr:from>
    <xdr:to>
      <xdr:col>16</xdr:col>
      <xdr:colOff>61188</xdr:colOff>
      <xdr:row>237</xdr:row>
      <xdr:rowOff>107002</xdr:rowOff>
    </xdr:to>
    <xdr:sp macro="" textlink="">
      <xdr:nvSpPr>
        <xdr:cNvPr id="2" name="TextBox 1">
          <a:extLst>
            <a:ext uri="{FF2B5EF4-FFF2-40B4-BE49-F238E27FC236}">
              <a16:creationId xmlns:a16="http://schemas.microsoft.com/office/drawing/2014/main" id="{CFE70F5A-9826-4B7C-9FAF-027B4C80A9E2}"/>
            </a:ext>
          </a:extLst>
        </xdr:cNvPr>
        <xdr:cNvSpPr txBox="1"/>
      </xdr:nvSpPr>
      <xdr:spPr>
        <a:xfrm>
          <a:off x="62984" y="100281440"/>
          <a:ext cx="15645480" cy="1664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43A39-70E5-4DAC-8B6A-848FFD4DAD60}">
  <sheetPr>
    <pageSetUpPr fitToPage="1"/>
  </sheetPr>
  <dimension ref="A1:U226"/>
  <sheetViews>
    <sheetView showGridLines="0" tabSelected="1" topLeftCell="A173" zoomScale="85" zoomScaleNormal="85" zoomScaleSheetLayoutView="85" workbookViewId="0">
      <selection activeCell="C184" sqref="C184"/>
    </sheetView>
  </sheetViews>
  <sheetFormatPr defaultRowHeight="12.75"/>
  <cols>
    <col min="1" max="1" width="4.85546875" style="1" customWidth="1"/>
    <col min="2" max="2" width="47.5703125" style="6" customWidth="1"/>
    <col min="3" max="3" width="30.7109375" style="6" bestFit="1" customWidth="1"/>
    <col min="4" max="5" width="30.7109375" style="115" customWidth="1"/>
    <col min="6" max="6" width="7.140625" style="6" customWidth="1"/>
    <col min="7" max="7" width="8.140625" style="4" customWidth="1"/>
    <col min="8" max="8" width="11.28515625" style="5" customWidth="1"/>
    <col min="9" max="9" width="11.28515625" style="6" customWidth="1" collapsed="1"/>
    <col min="10" max="10" width="11.28515625" style="6" customWidth="1"/>
    <col min="11" max="11" width="11.28515625" style="6" customWidth="1" collapsed="1"/>
    <col min="12" max="13" width="11.28515625" style="6" customWidth="1"/>
    <col min="14" max="14" width="11.28515625" style="7" customWidth="1"/>
    <col min="15" max="15" width="15.42578125" style="6" customWidth="1"/>
    <col min="16" max="16" width="13.7109375" style="6" customWidth="1"/>
    <col min="17" max="17" width="17" style="6" customWidth="1"/>
    <col min="18" max="18" width="15.28515625" style="6" customWidth="1"/>
    <col min="19" max="19" width="10" style="6" bestFit="1" customWidth="1"/>
    <col min="20" max="20" width="10.140625" style="6" bestFit="1" customWidth="1"/>
    <col min="21" max="257" width="9.140625" style="6"/>
    <col min="258" max="258" width="4.85546875" style="6" customWidth="1"/>
    <col min="259" max="259" width="4.42578125" style="6" customWidth="1"/>
    <col min="260" max="260" width="33.140625" style="6" customWidth="1"/>
    <col min="261" max="261" width="18.140625" style="6" customWidth="1"/>
    <col min="262" max="262" width="6.140625" style="6" customWidth="1"/>
    <col min="263" max="263" width="7.42578125" style="6" customWidth="1"/>
    <col min="264" max="264" width="7" style="6" customWidth="1"/>
    <col min="265" max="265" width="7.7109375" style="6" customWidth="1"/>
    <col min="266" max="266" width="8.28515625" style="6" customWidth="1"/>
    <col min="267" max="267" width="8.5703125" style="6" customWidth="1"/>
    <col min="268" max="268" width="8.28515625" style="6" customWidth="1"/>
    <col min="269" max="269" width="9.28515625" style="6" customWidth="1"/>
    <col min="270" max="270" width="8.28515625" style="6" customWidth="1"/>
    <col min="271" max="271" width="9.140625" style="6"/>
    <col min="272" max="272" width="10.7109375" style="6" customWidth="1"/>
    <col min="273" max="273" width="9.42578125" style="6" customWidth="1"/>
    <col min="274" max="274" width="11.42578125" style="6" customWidth="1"/>
    <col min="275" max="513" width="9.140625" style="6"/>
    <col min="514" max="514" width="4.85546875" style="6" customWidth="1"/>
    <col min="515" max="515" width="4.42578125" style="6" customWidth="1"/>
    <col min="516" max="516" width="33.140625" style="6" customWidth="1"/>
    <col min="517" max="517" width="18.140625" style="6" customWidth="1"/>
    <col min="518" max="518" width="6.140625" style="6" customWidth="1"/>
    <col min="519" max="519" width="7.42578125" style="6" customWidth="1"/>
    <col min="520" max="520" width="7" style="6" customWidth="1"/>
    <col min="521" max="521" width="7.7109375" style="6" customWidth="1"/>
    <col min="522" max="522" width="8.28515625" style="6" customWidth="1"/>
    <col min="523" max="523" width="8.5703125" style="6" customWidth="1"/>
    <col min="524" max="524" width="8.28515625" style="6" customWidth="1"/>
    <col min="525" max="525" width="9.28515625" style="6" customWidth="1"/>
    <col min="526" max="526" width="8.28515625" style="6" customWidth="1"/>
    <col min="527" max="527" width="9.140625" style="6"/>
    <col min="528" max="528" width="10.7109375" style="6" customWidth="1"/>
    <col min="529" max="529" width="9.42578125" style="6" customWidth="1"/>
    <col min="530" max="530" width="11.42578125" style="6" customWidth="1"/>
    <col min="531" max="769" width="9.140625" style="6"/>
    <col min="770" max="770" width="4.85546875" style="6" customWidth="1"/>
    <col min="771" max="771" width="4.42578125" style="6" customWidth="1"/>
    <col min="772" max="772" width="33.140625" style="6" customWidth="1"/>
    <col min="773" max="773" width="18.140625" style="6" customWidth="1"/>
    <col min="774" max="774" width="6.140625" style="6" customWidth="1"/>
    <col min="775" max="775" width="7.42578125" style="6" customWidth="1"/>
    <col min="776" max="776" width="7" style="6" customWidth="1"/>
    <col min="777" max="777" width="7.7109375" style="6" customWidth="1"/>
    <col min="778" max="778" width="8.28515625" style="6" customWidth="1"/>
    <col min="779" max="779" width="8.5703125" style="6" customWidth="1"/>
    <col min="780" max="780" width="8.28515625" style="6" customWidth="1"/>
    <col min="781" max="781" width="9.28515625" style="6" customWidth="1"/>
    <col min="782" max="782" width="8.28515625" style="6" customWidth="1"/>
    <col min="783" max="783" width="9.140625" style="6"/>
    <col min="784" max="784" width="10.7109375" style="6" customWidth="1"/>
    <col min="785" max="785" width="9.42578125" style="6" customWidth="1"/>
    <col min="786" max="786" width="11.42578125" style="6" customWidth="1"/>
    <col min="787" max="1025" width="9.140625" style="6"/>
    <col min="1026" max="1026" width="4.85546875" style="6" customWidth="1"/>
    <col min="1027" max="1027" width="4.42578125" style="6" customWidth="1"/>
    <col min="1028" max="1028" width="33.140625" style="6" customWidth="1"/>
    <col min="1029" max="1029" width="18.140625" style="6" customWidth="1"/>
    <col min="1030" max="1030" width="6.140625" style="6" customWidth="1"/>
    <col min="1031" max="1031" width="7.42578125" style="6" customWidth="1"/>
    <col min="1032" max="1032" width="7" style="6" customWidth="1"/>
    <col min="1033" max="1033" width="7.7109375" style="6" customWidth="1"/>
    <col min="1034" max="1034" width="8.28515625" style="6" customWidth="1"/>
    <col min="1035" max="1035" width="8.5703125" style="6" customWidth="1"/>
    <col min="1036" max="1036" width="8.28515625" style="6" customWidth="1"/>
    <col min="1037" max="1037" width="9.28515625" style="6" customWidth="1"/>
    <col min="1038" max="1038" width="8.28515625" style="6" customWidth="1"/>
    <col min="1039" max="1039" width="9.140625" style="6"/>
    <col min="1040" max="1040" width="10.7109375" style="6" customWidth="1"/>
    <col min="1041" max="1041" width="9.42578125" style="6" customWidth="1"/>
    <col min="1042" max="1042" width="11.42578125" style="6" customWidth="1"/>
    <col min="1043" max="1281" width="9.140625" style="6"/>
    <col min="1282" max="1282" width="4.85546875" style="6" customWidth="1"/>
    <col min="1283" max="1283" width="4.42578125" style="6" customWidth="1"/>
    <col min="1284" max="1284" width="33.140625" style="6" customWidth="1"/>
    <col min="1285" max="1285" width="18.140625" style="6" customWidth="1"/>
    <col min="1286" max="1286" width="6.140625" style="6" customWidth="1"/>
    <col min="1287" max="1287" width="7.42578125" style="6" customWidth="1"/>
    <col min="1288" max="1288" width="7" style="6" customWidth="1"/>
    <col min="1289" max="1289" width="7.7109375" style="6" customWidth="1"/>
    <col min="1290" max="1290" width="8.28515625" style="6" customWidth="1"/>
    <col min="1291" max="1291" width="8.5703125" style="6" customWidth="1"/>
    <col min="1292" max="1292" width="8.28515625" style="6" customWidth="1"/>
    <col min="1293" max="1293" width="9.28515625" style="6" customWidth="1"/>
    <col min="1294" max="1294" width="8.28515625" style="6" customWidth="1"/>
    <col min="1295" max="1295" width="9.140625" style="6"/>
    <col min="1296" max="1296" width="10.7109375" style="6" customWidth="1"/>
    <col min="1297" max="1297" width="9.42578125" style="6" customWidth="1"/>
    <col min="1298" max="1298" width="11.42578125" style="6" customWidth="1"/>
    <col min="1299" max="1537" width="9.140625" style="6"/>
    <col min="1538" max="1538" width="4.85546875" style="6" customWidth="1"/>
    <col min="1539" max="1539" width="4.42578125" style="6" customWidth="1"/>
    <col min="1540" max="1540" width="33.140625" style="6" customWidth="1"/>
    <col min="1541" max="1541" width="18.140625" style="6" customWidth="1"/>
    <col min="1542" max="1542" width="6.140625" style="6" customWidth="1"/>
    <col min="1543" max="1543" width="7.42578125" style="6" customWidth="1"/>
    <col min="1544" max="1544" width="7" style="6" customWidth="1"/>
    <col min="1545" max="1545" width="7.7109375" style="6" customWidth="1"/>
    <col min="1546" max="1546" width="8.28515625" style="6" customWidth="1"/>
    <col min="1547" max="1547" width="8.5703125" style="6" customWidth="1"/>
    <col min="1548" max="1548" width="8.28515625" style="6" customWidth="1"/>
    <col min="1549" max="1549" width="9.28515625" style="6" customWidth="1"/>
    <col min="1550" max="1550" width="8.28515625" style="6" customWidth="1"/>
    <col min="1551" max="1551" width="9.140625" style="6"/>
    <col min="1552" max="1552" width="10.7109375" style="6" customWidth="1"/>
    <col min="1553" max="1553" width="9.42578125" style="6" customWidth="1"/>
    <col min="1554" max="1554" width="11.42578125" style="6" customWidth="1"/>
    <col min="1555" max="1793" width="9.140625" style="6"/>
    <col min="1794" max="1794" width="4.85546875" style="6" customWidth="1"/>
    <col min="1795" max="1795" width="4.42578125" style="6" customWidth="1"/>
    <col min="1796" max="1796" width="33.140625" style="6" customWidth="1"/>
    <col min="1797" max="1797" width="18.140625" style="6" customWidth="1"/>
    <col min="1798" max="1798" width="6.140625" style="6" customWidth="1"/>
    <col min="1799" max="1799" width="7.42578125" style="6" customWidth="1"/>
    <col min="1800" max="1800" width="7" style="6" customWidth="1"/>
    <col min="1801" max="1801" width="7.7109375" style="6" customWidth="1"/>
    <col min="1802" max="1802" width="8.28515625" style="6" customWidth="1"/>
    <col min="1803" max="1803" width="8.5703125" style="6" customWidth="1"/>
    <col min="1804" max="1804" width="8.28515625" style="6" customWidth="1"/>
    <col min="1805" max="1805" width="9.28515625" style="6" customWidth="1"/>
    <col min="1806" max="1806" width="8.28515625" style="6" customWidth="1"/>
    <col min="1807" max="1807" width="9.140625" style="6"/>
    <col min="1808" max="1808" width="10.7109375" style="6" customWidth="1"/>
    <col min="1809" max="1809" width="9.42578125" style="6" customWidth="1"/>
    <col min="1810" max="1810" width="11.42578125" style="6" customWidth="1"/>
    <col min="1811" max="2049" width="9.140625" style="6"/>
    <col min="2050" max="2050" width="4.85546875" style="6" customWidth="1"/>
    <col min="2051" max="2051" width="4.42578125" style="6" customWidth="1"/>
    <col min="2052" max="2052" width="33.140625" style="6" customWidth="1"/>
    <col min="2053" max="2053" width="18.140625" style="6" customWidth="1"/>
    <col min="2054" max="2054" width="6.140625" style="6" customWidth="1"/>
    <col min="2055" max="2055" width="7.42578125" style="6" customWidth="1"/>
    <col min="2056" max="2056" width="7" style="6" customWidth="1"/>
    <col min="2057" max="2057" width="7.7109375" style="6" customWidth="1"/>
    <col min="2058" max="2058" width="8.28515625" style="6" customWidth="1"/>
    <col min="2059" max="2059" width="8.5703125" style="6" customWidth="1"/>
    <col min="2060" max="2060" width="8.28515625" style="6" customWidth="1"/>
    <col min="2061" max="2061" width="9.28515625" style="6" customWidth="1"/>
    <col min="2062" max="2062" width="8.28515625" style="6" customWidth="1"/>
    <col min="2063" max="2063" width="9.140625" style="6"/>
    <col min="2064" max="2064" width="10.7109375" style="6" customWidth="1"/>
    <col min="2065" max="2065" width="9.42578125" style="6" customWidth="1"/>
    <col min="2066" max="2066" width="11.42578125" style="6" customWidth="1"/>
    <col min="2067" max="2305" width="9.140625" style="6"/>
    <col min="2306" max="2306" width="4.85546875" style="6" customWidth="1"/>
    <col min="2307" max="2307" width="4.42578125" style="6" customWidth="1"/>
    <col min="2308" max="2308" width="33.140625" style="6" customWidth="1"/>
    <col min="2309" max="2309" width="18.140625" style="6" customWidth="1"/>
    <col min="2310" max="2310" width="6.140625" style="6" customWidth="1"/>
    <col min="2311" max="2311" width="7.42578125" style="6" customWidth="1"/>
    <col min="2312" max="2312" width="7" style="6" customWidth="1"/>
    <col min="2313" max="2313" width="7.7109375" style="6" customWidth="1"/>
    <col min="2314" max="2314" width="8.28515625" style="6" customWidth="1"/>
    <col min="2315" max="2315" width="8.5703125" style="6" customWidth="1"/>
    <col min="2316" max="2316" width="8.28515625" style="6" customWidth="1"/>
    <col min="2317" max="2317" width="9.28515625" style="6" customWidth="1"/>
    <col min="2318" max="2318" width="8.28515625" style="6" customWidth="1"/>
    <col min="2319" max="2319" width="9.140625" style="6"/>
    <col min="2320" max="2320" width="10.7109375" style="6" customWidth="1"/>
    <col min="2321" max="2321" width="9.42578125" style="6" customWidth="1"/>
    <col min="2322" max="2322" width="11.42578125" style="6" customWidth="1"/>
    <col min="2323" max="2561" width="9.140625" style="6"/>
    <col min="2562" max="2562" width="4.85546875" style="6" customWidth="1"/>
    <col min="2563" max="2563" width="4.42578125" style="6" customWidth="1"/>
    <col min="2564" max="2564" width="33.140625" style="6" customWidth="1"/>
    <col min="2565" max="2565" width="18.140625" style="6" customWidth="1"/>
    <col min="2566" max="2566" width="6.140625" style="6" customWidth="1"/>
    <col min="2567" max="2567" width="7.42578125" style="6" customWidth="1"/>
    <col min="2568" max="2568" width="7" style="6" customWidth="1"/>
    <col min="2569" max="2569" width="7.7109375" style="6" customWidth="1"/>
    <col min="2570" max="2570" width="8.28515625" style="6" customWidth="1"/>
    <col min="2571" max="2571" width="8.5703125" style="6" customWidth="1"/>
    <col min="2572" max="2572" width="8.28515625" style="6" customWidth="1"/>
    <col min="2573" max="2573" width="9.28515625" style="6" customWidth="1"/>
    <col min="2574" max="2574" width="8.28515625" style="6" customWidth="1"/>
    <col min="2575" max="2575" width="9.140625" style="6"/>
    <col min="2576" max="2576" width="10.7109375" style="6" customWidth="1"/>
    <col min="2577" max="2577" width="9.42578125" style="6" customWidth="1"/>
    <col min="2578" max="2578" width="11.42578125" style="6" customWidth="1"/>
    <col min="2579" max="2817" width="9.140625" style="6"/>
    <col min="2818" max="2818" width="4.85546875" style="6" customWidth="1"/>
    <col min="2819" max="2819" width="4.42578125" style="6" customWidth="1"/>
    <col min="2820" max="2820" width="33.140625" style="6" customWidth="1"/>
    <col min="2821" max="2821" width="18.140625" style="6" customWidth="1"/>
    <col min="2822" max="2822" width="6.140625" style="6" customWidth="1"/>
    <col min="2823" max="2823" width="7.42578125" style="6" customWidth="1"/>
    <col min="2824" max="2824" width="7" style="6" customWidth="1"/>
    <col min="2825" max="2825" width="7.7109375" style="6" customWidth="1"/>
    <col min="2826" max="2826" width="8.28515625" style="6" customWidth="1"/>
    <col min="2827" max="2827" width="8.5703125" style="6" customWidth="1"/>
    <col min="2828" max="2828" width="8.28515625" style="6" customWidth="1"/>
    <col min="2829" max="2829" width="9.28515625" style="6" customWidth="1"/>
    <col min="2830" max="2830" width="8.28515625" style="6" customWidth="1"/>
    <col min="2831" max="2831" width="9.140625" style="6"/>
    <col min="2832" max="2832" width="10.7109375" style="6" customWidth="1"/>
    <col min="2833" max="2833" width="9.42578125" style="6" customWidth="1"/>
    <col min="2834" max="2834" width="11.42578125" style="6" customWidth="1"/>
    <col min="2835" max="3073" width="9.140625" style="6"/>
    <col min="3074" max="3074" width="4.85546875" style="6" customWidth="1"/>
    <col min="3075" max="3075" width="4.42578125" style="6" customWidth="1"/>
    <col min="3076" max="3076" width="33.140625" style="6" customWidth="1"/>
    <col min="3077" max="3077" width="18.140625" style="6" customWidth="1"/>
    <col min="3078" max="3078" width="6.140625" style="6" customWidth="1"/>
    <col min="3079" max="3079" width="7.42578125" style="6" customWidth="1"/>
    <col min="3080" max="3080" width="7" style="6" customWidth="1"/>
    <col min="3081" max="3081" width="7.7109375" style="6" customWidth="1"/>
    <col min="3082" max="3082" width="8.28515625" style="6" customWidth="1"/>
    <col min="3083" max="3083" width="8.5703125" style="6" customWidth="1"/>
    <col min="3084" max="3084" width="8.28515625" style="6" customWidth="1"/>
    <col min="3085" max="3085" width="9.28515625" style="6" customWidth="1"/>
    <col min="3086" max="3086" width="8.28515625" style="6" customWidth="1"/>
    <col min="3087" max="3087" width="9.140625" style="6"/>
    <col min="3088" max="3088" width="10.7109375" style="6" customWidth="1"/>
    <col min="3089" max="3089" width="9.42578125" style="6" customWidth="1"/>
    <col min="3090" max="3090" width="11.42578125" style="6" customWidth="1"/>
    <col min="3091" max="3329" width="9.140625" style="6"/>
    <col min="3330" max="3330" width="4.85546875" style="6" customWidth="1"/>
    <col min="3331" max="3331" width="4.42578125" style="6" customWidth="1"/>
    <col min="3332" max="3332" width="33.140625" style="6" customWidth="1"/>
    <col min="3333" max="3333" width="18.140625" style="6" customWidth="1"/>
    <col min="3334" max="3334" width="6.140625" style="6" customWidth="1"/>
    <col min="3335" max="3335" width="7.42578125" style="6" customWidth="1"/>
    <col min="3336" max="3336" width="7" style="6" customWidth="1"/>
    <col min="3337" max="3337" width="7.7109375" style="6" customWidth="1"/>
    <col min="3338" max="3338" width="8.28515625" style="6" customWidth="1"/>
    <col min="3339" max="3339" width="8.5703125" style="6" customWidth="1"/>
    <col min="3340" max="3340" width="8.28515625" style="6" customWidth="1"/>
    <col min="3341" max="3341" width="9.28515625" style="6" customWidth="1"/>
    <col min="3342" max="3342" width="8.28515625" style="6" customWidth="1"/>
    <col min="3343" max="3343" width="9.140625" style="6"/>
    <col min="3344" max="3344" width="10.7109375" style="6" customWidth="1"/>
    <col min="3345" max="3345" width="9.42578125" style="6" customWidth="1"/>
    <col min="3346" max="3346" width="11.42578125" style="6" customWidth="1"/>
    <col min="3347" max="3585" width="9.140625" style="6"/>
    <col min="3586" max="3586" width="4.85546875" style="6" customWidth="1"/>
    <col min="3587" max="3587" width="4.42578125" style="6" customWidth="1"/>
    <col min="3588" max="3588" width="33.140625" style="6" customWidth="1"/>
    <col min="3589" max="3589" width="18.140625" style="6" customWidth="1"/>
    <col min="3590" max="3590" width="6.140625" style="6" customWidth="1"/>
    <col min="3591" max="3591" width="7.42578125" style="6" customWidth="1"/>
    <col min="3592" max="3592" width="7" style="6" customWidth="1"/>
    <col min="3593" max="3593" width="7.7109375" style="6" customWidth="1"/>
    <col min="3594" max="3594" width="8.28515625" style="6" customWidth="1"/>
    <col min="3595" max="3595" width="8.5703125" style="6" customWidth="1"/>
    <col min="3596" max="3596" width="8.28515625" style="6" customWidth="1"/>
    <col min="3597" max="3597" width="9.28515625" style="6" customWidth="1"/>
    <col min="3598" max="3598" width="8.28515625" style="6" customWidth="1"/>
    <col min="3599" max="3599" width="9.140625" style="6"/>
    <col min="3600" max="3600" width="10.7109375" style="6" customWidth="1"/>
    <col min="3601" max="3601" width="9.42578125" style="6" customWidth="1"/>
    <col min="3602" max="3602" width="11.42578125" style="6" customWidth="1"/>
    <col min="3603" max="3841" width="9.140625" style="6"/>
    <col min="3842" max="3842" width="4.85546875" style="6" customWidth="1"/>
    <col min="3843" max="3843" width="4.42578125" style="6" customWidth="1"/>
    <col min="3844" max="3844" width="33.140625" style="6" customWidth="1"/>
    <col min="3845" max="3845" width="18.140625" style="6" customWidth="1"/>
    <col min="3846" max="3846" width="6.140625" style="6" customWidth="1"/>
    <col min="3847" max="3847" width="7.42578125" style="6" customWidth="1"/>
    <col min="3848" max="3848" width="7" style="6" customWidth="1"/>
    <col min="3849" max="3849" width="7.7109375" style="6" customWidth="1"/>
    <col min="3850" max="3850" width="8.28515625" style="6" customWidth="1"/>
    <col min="3851" max="3851" width="8.5703125" style="6" customWidth="1"/>
    <col min="3852" max="3852" width="8.28515625" style="6" customWidth="1"/>
    <col min="3853" max="3853" width="9.28515625" style="6" customWidth="1"/>
    <col min="3854" max="3854" width="8.28515625" style="6" customWidth="1"/>
    <col min="3855" max="3855" width="9.140625" style="6"/>
    <col min="3856" max="3856" width="10.7109375" style="6" customWidth="1"/>
    <col min="3857" max="3857" width="9.42578125" style="6" customWidth="1"/>
    <col min="3858" max="3858" width="11.42578125" style="6" customWidth="1"/>
    <col min="3859" max="4097" width="9.140625" style="6"/>
    <col min="4098" max="4098" width="4.85546875" style="6" customWidth="1"/>
    <col min="4099" max="4099" width="4.42578125" style="6" customWidth="1"/>
    <col min="4100" max="4100" width="33.140625" style="6" customWidth="1"/>
    <col min="4101" max="4101" width="18.140625" style="6" customWidth="1"/>
    <col min="4102" max="4102" width="6.140625" style="6" customWidth="1"/>
    <col min="4103" max="4103" width="7.42578125" style="6" customWidth="1"/>
    <col min="4104" max="4104" width="7" style="6" customWidth="1"/>
    <col min="4105" max="4105" width="7.7109375" style="6" customWidth="1"/>
    <col min="4106" max="4106" width="8.28515625" style="6" customWidth="1"/>
    <col min="4107" max="4107" width="8.5703125" style="6" customWidth="1"/>
    <col min="4108" max="4108" width="8.28515625" style="6" customWidth="1"/>
    <col min="4109" max="4109" width="9.28515625" style="6" customWidth="1"/>
    <col min="4110" max="4110" width="8.28515625" style="6" customWidth="1"/>
    <col min="4111" max="4111" width="9.140625" style="6"/>
    <col min="4112" max="4112" width="10.7109375" style="6" customWidth="1"/>
    <col min="4113" max="4113" width="9.42578125" style="6" customWidth="1"/>
    <col min="4114" max="4114" width="11.42578125" style="6" customWidth="1"/>
    <col min="4115" max="4353" width="9.140625" style="6"/>
    <col min="4354" max="4354" width="4.85546875" style="6" customWidth="1"/>
    <col min="4355" max="4355" width="4.42578125" style="6" customWidth="1"/>
    <col min="4356" max="4356" width="33.140625" style="6" customWidth="1"/>
    <col min="4357" max="4357" width="18.140625" style="6" customWidth="1"/>
    <col min="4358" max="4358" width="6.140625" style="6" customWidth="1"/>
    <col min="4359" max="4359" width="7.42578125" style="6" customWidth="1"/>
    <col min="4360" max="4360" width="7" style="6" customWidth="1"/>
    <col min="4361" max="4361" width="7.7109375" style="6" customWidth="1"/>
    <col min="4362" max="4362" width="8.28515625" style="6" customWidth="1"/>
    <col min="4363" max="4363" width="8.5703125" style="6" customWidth="1"/>
    <col min="4364" max="4364" width="8.28515625" style="6" customWidth="1"/>
    <col min="4365" max="4365" width="9.28515625" style="6" customWidth="1"/>
    <col min="4366" max="4366" width="8.28515625" style="6" customWidth="1"/>
    <col min="4367" max="4367" width="9.140625" style="6"/>
    <col min="4368" max="4368" width="10.7109375" style="6" customWidth="1"/>
    <col min="4369" max="4369" width="9.42578125" style="6" customWidth="1"/>
    <col min="4370" max="4370" width="11.42578125" style="6" customWidth="1"/>
    <col min="4371" max="4609" width="9.140625" style="6"/>
    <col min="4610" max="4610" width="4.85546875" style="6" customWidth="1"/>
    <col min="4611" max="4611" width="4.42578125" style="6" customWidth="1"/>
    <col min="4612" max="4612" width="33.140625" style="6" customWidth="1"/>
    <col min="4613" max="4613" width="18.140625" style="6" customWidth="1"/>
    <col min="4614" max="4614" width="6.140625" style="6" customWidth="1"/>
    <col min="4615" max="4615" width="7.42578125" style="6" customWidth="1"/>
    <col min="4616" max="4616" width="7" style="6" customWidth="1"/>
    <col min="4617" max="4617" width="7.7109375" style="6" customWidth="1"/>
    <col min="4618" max="4618" width="8.28515625" style="6" customWidth="1"/>
    <col min="4619" max="4619" width="8.5703125" style="6" customWidth="1"/>
    <col min="4620" max="4620" width="8.28515625" style="6" customWidth="1"/>
    <col min="4621" max="4621" width="9.28515625" style="6" customWidth="1"/>
    <col min="4622" max="4622" width="8.28515625" style="6" customWidth="1"/>
    <col min="4623" max="4623" width="9.140625" style="6"/>
    <col min="4624" max="4624" width="10.7109375" style="6" customWidth="1"/>
    <col min="4625" max="4625" width="9.42578125" style="6" customWidth="1"/>
    <col min="4626" max="4626" width="11.42578125" style="6" customWidth="1"/>
    <col min="4627" max="4865" width="9.140625" style="6"/>
    <col min="4866" max="4866" width="4.85546875" style="6" customWidth="1"/>
    <col min="4867" max="4867" width="4.42578125" style="6" customWidth="1"/>
    <col min="4868" max="4868" width="33.140625" style="6" customWidth="1"/>
    <col min="4869" max="4869" width="18.140625" style="6" customWidth="1"/>
    <col min="4870" max="4870" width="6.140625" style="6" customWidth="1"/>
    <col min="4871" max="4871" width="7.42578125" style="6" customWidth="1"/>
    <col min="4872" max="4872" width="7" style="6" customWidth="1"/>
    <col min="4873" max="4873" width="7.7109375" style="6" customWidth="1"/>
    <col min="4874" max="4874" width="8.28515625" style="6" customWidth="1"/>
    <col min="4875" max="4875" width="8.5703125" style="6" customWidth="1"/>
    <col min="4876" max="4876" width="8.28515625" style="6" customWidth="1"/>
    <col min="4877" max="4877" width="9.28515625" style="6" customWidth="1"/>
    <col min="4878" max="4878" width="8.28515625" style="6" customWidth="1"/>
    <col min="4879" max="4879" width="9.140625" style="6"/>
    <col min="4880" max="4880" width="10.7109375" style="6" customWidth="1"/>
    <col min="4881" max="4881" width="9.42578125" style="6" customWidth="1"/>
    <col min="4882" max="4882" width="11.42578125" style="6" customWidth="1"/>
    <col min="4883" max="5121" width="9.140625" style="6"/>
    <col min="5122" max="5122" width="4.85546875" style="6" customWidth="1"/>
    <col min="5123" max="5123" width="4.42578125" style="6" customWidth="1"/>
    <col min="5124" max="5124" width="33.140625" style="6" customWidth="1"/>
    <col min="5125" max="5125" width="18.140625" style="6" customWidth="1"/>
    <col min="5126" max="5126" width="6.140625" style="6" customWidth="1"/>
    <col min="5127" max="5127" width="7.42578125" style="6" customWidth="1"/>
    <col min="5128" max="5128" width="7" style="6" customWidth="1"/>
    <col min="5129" max="5129" width="7.7109375" style="6" customWidth="1"/>
    <col min="5130" max="5130" width="8.28515625" style="6" customWidth="1"/>
    <col min="5131" max="5131" width="8.5703125" style="6" customWidth="1"/>
    <col min="5132" max="5132" width="8.28515625" style="6" customWidth="1"/>
    <col min="5133" max="5133" width="9.28515625" style="6" customWidth="1"/>
    <col min="5134" max="5134" width="8.28515625" style="6" customWidth="1"/>
    <col min="5135" max="5135" width="9.140625" style="6"/>
    <col min="5136" max="5136" width="10.7109375" style="6" customWidth="1"/>
    <col min="5137" max="5137" width="9.42578125" style="6" customWidth="1"/>
    <col min="5138" max="5138" width="11.42578125" style="6" customWidth="1"/>
    <col min="5139" max="5377" width="9.140625" style="6"/>
    <col min="5378" max="5378" width="4.85546875" style="6" customWidth="1"/>
    <col min="5379" max="5379" width="4.42578125" style="6" customWidth="1"/>
    <col min="5380" max="5380" width="33.140625" style="6" customWidth="1"/>
    <col min="5381" max="5381" width="18.140625" style="6" customWidth="1"/>
    <col min="5382" max="5382" width="6.140625" style="6" customWidth="1"/>
    <col min="5383" max="5383" width="7.42578125" style="6" customWidth="1"/>
    <col min="5384" max="5384" width="7" style="6" customWidth="1"/>
    <col min="5385" max="5385" width="7.7109375" style="6" customWidth="1"/>
    <col min="5386" max="5386" width="8.28515625" style="6" customWidth="1"/>
    <col min="5387" max="5387" width="8.5703125" style="6" customWidth="1"/>
    <col min="5388" max="5388" width="8.28515625" style="6" customWidth="1"/>
    <col min="5389" max="5389" width="9.28515625" style="6" customWidth="1"/>
    <col min="5390" max="5390" width="8.28515625" style="6" customWidth="1"/>
    <col min="5391" max="5391" width="9.140625" style="6"/>
    <col min="5392" max="5392" width="10.7109375" style="6" customWidth="1"/>
    <col min="5393" max="5393" width="9.42578125" style="6" customWidth="1"/>
    <col min="5394" max="5394" width="11.42578125" style="6" customWidth="1"/>
    <col min="5395" max="5633" width="9.140625" style="6"/>
    <col min="5634" max="5634" width="4.85546875" style="6" customWidth="1"/>
    <col min="5635" max="5635" width="4.42578125" style="6" customWidth="1"/>
    <col min="5636" max="5636" width="33.140625" style="6" customWidth="1"/>
    <col min="5637" max="5637" width="18.140625" style="6" customWidth="1"/>
    <col min="5638" max="5638" width="6.140625" style="6" customWidth="1"/>
    <col min="5639" max="5639" width="7.42578125" style="6" customWidth="1"/>
    <col min="5640" max="5640" width="7" style="6" customWidth="1"/>
    <col min="5641" max="5641" width="7.7109375" style="6" customWidth="1"/>
    <col min="5642" max="5642" width="8.28515625" style="6" customWidth="1"/>
    <col min="5643" max="5643" width="8.5703125" style="6" customWidth="1"/>
    <col min="5644" max="5644" width="8.28515625" style="6" customWidth="1"/>
    <col min="5645" max="5645" width="9.28515625" style="6" customWidth="1"/>
    <col min="5646" max="5646" width="8.28515625" style="6" customWidth="1"/>
    <col min="5647" max="5647" width="9.140625" style="6"/>
    <col min="5648" max="5648" width="10.7109375" style="6" customWidth="1"/>
    <col min="5649" max="5649" width="9.42578125" style="6" customWidth="1"/>
    <col min="5650" max="5650" width="11.42578125" style="6" customWidth="1"/>
    <col min="5651" max="5889" width="9.140625" style="6"/>
    <col min="5890" max="5890" width="4.85546875" style="6" customWidth="1"/>
    <col min="5891" max="5891" width="4.42578125" style="6" customWidth="1"/>
    <col min="5892" max="5892" width="33.140625" style="6" customWidth="1"/>
    <col min="5893" max="5893" width="18.140625" style="6" customWidth="1"/>
    <col min="5894" max="5894" width="6.140625" style="6" customWidth="1"/>
    <col min="5895" max="5895" width="7.42578125" style="6" customWidth="1"/>
    <col min="5896" max="5896" width="7" style="6" customWidth="1"/>
    <col min="5897" max="5897" width="7.7109375" style="6" customWidth="1"/>
    <col min="5898" max="5898" width="8.28515625" style="6" customWidth="1"/>
    <col min="5899" max="5899" width="8.5703125" style="6" customWidth="1"/>
    <col min="5900" max="5900" width="8.28515625" style="6" customWidth="1"/>
    <col min="5901" max="5901" width="9.28515625" style="6" customWidth="1"/>
    <col min="5902" max="5902" width="8.28515625" style="6" customWidth="1"/>
    <col min="5903" max="5903" width="9.140625" style="6"/>
    <col min="5904" max="5904" width="10.7109375" style="6" customWidth="1"/>
    <col min="5905" max="5905" width="9.42578125" style="6" customWidth="1"/>
    <col min="5906" max="5906" width="11.42578125" style="6" customWidth="1"/>
    <col min="5907" max="6145" width="9.140625" style="6"/>
    <col min="6146" max="6146" width="4.85546875" style="6" customWidth="1"/>
    <col min="6147" max="6147" width="4.42578125" style="6" customWidth="1"/>
    <col min="6148" max="6148" width="33.140625" style="6" customWidth="1"/>
    <col min="6149" max="6149" width="18.140625" style="6" customWidth="1"/>
    <col min="6150" max="6150" width="6.140625" style="6" customWidth="1"/>
    <col min="6151" max="6151" width="7.42578125" style="6" customWidth="1"/>
    <col min="6152" max="6152" width="7" style="6" customWidth="1"/>
    <col min="6153" max="6153" width="7.7109375" style="6" customWidth="1"/>
    <col min="6154" max="6154" width="8.28515625" style="6" customWidth="1"/>
    <col min="6155" max="6155" width="8.5703125" style="6" customWidth="1"/>
    <col min="6156" max="6156" width="8.28515625" style="6" customWidth="1"/>
    <col min="6157" max="6157" width="9.28515625" style="6" customWidth="1"/>
    <col min="6158" max="6158" width="8.28515625" style="6" customWidth="1"/>
    <col min="6159" max="6159" width="9.140625" style="6"/>
    <col min="6160" max="6160" width="10.7109375" style="6" customWidth="1"/>
    <col min="6161" max="6161" width="9.42578125" style="6" customWidth="1"/>
    <col min="6162" max="6162" width="11.42578125" style="6" customWidth="1"/>
    <col min="6163" max="6401" width="9.140625" style="6"/>
    <col min="6402" max="6402" width="4.85546875" style="6" customWidth="1"/>
    <col min="6403" max="6403" width="4.42578125" style="6" customWidth="1"/>
    <col min="6404" max="6404" width="33.140625" style="6" customWidth="1"/>
    <col min="6405" max="6405" width="18.140625" style="6" customWidth="1"/>
    <col min="6406" max="6406" width="6.140625" style="6" customWidth="1"/>
    <col min="6407" max="6407" width="7.42578125" style="6" customWidth="1"/>
    <col min="6408" max="6408" width="7" style="6" customWidth="1"/>
    <col min="6409" max="6409" width="7.7109375" style="6" customWidth="1"/>
    <col min="6410" max="6410" width="8.28515625" style="6" customWidth="1"/>
    <col min="6411" max="6411" width="8.5703125" style="6" customWidth="1"/>
    <col min="6412" max="6412" width="8.28515625" style="6" customWidth="1"/>
    <col min="6413" max="6413" width="9.28515625" style="6" customWidth="1"/>
    <col min="6414" max="6414" width="8.28515625" style="6" customWidth="1"/>
    <col min="6415" max="6415" width="9.140625" style="6"/>
    <col min="6416" max="6416" width="10.7109375" style="6" customWidth="1"/>
    <col min="6417" max="6417" width="9.42578125" style="6" customWidth="1"/>
    <col min="6418" max="6418" width="11.42578125" style="6" customWidth="1"/>
    <col min="6419" max="6657" width="9.140625" style="6"/>
    <col min="6658" max="6658" width="4.85546875" style="6" customWidth="1"/>
    <col min="6659" max="6659" width="4.42578125" style="6" customWidth="1"/>
    <col min="6660" max="6660" width="33.140625" style="6" customWidth="1"/>
    <col min="6661" max="6661" width="18.140625" style="6" customWidth="1"/>
    <col min="6662" max="6662" width="6.140625" style="6" customWidth="1"/>
    <col min="6663" max="6663" width="7.42578125" style="6" customWidth="1"/>
    <col min="6664" max="6664" width="7" style="6" customWidth="1"/>
    <col min="6665" max="6665" width="7.7109375" style="6" customWidth="1"/>
    <col min="6666" max="6666" width="8.28515625" style="6" customWidth="1"/>
    <col min="6667" max="6667" width="8.5703125" style="6" customWidth="1"/>
    <col min="6668" max="6668" width="8.28515625" style="6" customWidth="1"/>
    <col min="6669" max="6669" width="9.28515625" style="6" customWidth="1"/>
    <col min="6670" max="6670" width="8.28515625" style="6" customWidth="1"/>
    <col min="6671" max="6671" width="9.140625" style="6"/>
    <col min="6672" max="6672" width="10.7109375" style="6" customWidth="1"/>
    <col min="6673" max="6673" width="9.42578125" style="6" customWidth="1"/>
    <col min="6674" max="6674" width="11.42578125" style="6" customWidth="1"/>
    <col min="6675" max="6913" width="9.140625" style="6"/>
    <col min="6914" max="6914" width="4.85546875" style="6" customWidth="1"/>
    <col min="6915" max="6915" width="4.42578125" style="6" customWidth="1"/>
    <col min="6916" max="6916" width="33.140625" style="6" customWidth="1"/>
    <col min="6917" max="6917" width="18.140625" style="6" customWidth="1"/>
    <col min="6918" max="6918" width="6.140625" style="6" customWidth="1"/>
    <col min="6919" max="6919" width="7.42578125" style="6" customWidth="1"/>
    <col min="6920" max="6920" width="7" style="6" customWidth="1"/>
    <col min="6921" max="6921" width="7.7109375" style="6" customWidth="1"/>
    <col min="6922" max="6922" width="8.28515625" style="6" customWidth="1"/>
    <col min="6923" max="6923" width="8.5703125" style="6" customWidth="1"/>
    <col min="6924" max="6924" width="8.28515625" style="6" customWidth="1"/>
    <col min="6925" max="6925" width="9.28515625" style="6" customWidth="1"/>
    <col min="6926" max="6926" width="8.28515625" style="6" customWidth="1"/>
    <col min="6927" max="6927" width="9.140625" style="6"/>
    <col min="6928" max="6928" width="10.7109375" style="6" customWidth="1"/>
    <col min="6929" max="6929" width="9.42578125" style="6" customWidth="1"/>
    <col min="6930" max="6930" width="11.42578125" style="6" customWidth="1"/>
    <col min="6931" max="7169" width="9.140625" style="6"/>
    <col min="7170" max="7170" width="4.85546875" style="6" customWidth="1"/>
    <col min="7171" max="7171" width="4.42578125" style="6" customWidth="1"/>
    <col min="7172" max="7172" width="33.140625" style="6" customWidth="1"/>
    <col min="7173" max="7173" width="18.140625" style="6" customWidth="1"/>
    <col min="7174" max="7174" width="6.140625" style="6" customWidth="1"/>
    <col min="7175" max="7175" width="7.42578125" style="6" customWidth="1"/>
    <col min="7176" max="7176" width="7" style="6" customWidth="1"/>
    <col min="7177" max="7177" width="7.7109375" style="6" customWidth="1"/>
    <col min="7178" max="7178" width="8.28515625" style="6" customWidth="1"/>
    <col min="7179" max="7179" width="8.5703125" style="6" customWidth="1"/>
    <col min="7180" max="7180" width="8.28515625" style="6" customWidth="1"/>
    <col min="7181" max="7181" width="9.28515625" style="6" customWidth="1"/>
    <col min="7182" max="7182" width="8.28515625" style="6" customWidth="1"/>
    <col min="7183" max="7183" width="9.140625" style="6"/>
    <col min="7184" max="7184" width="10.7109375" style="6" customWidth="1"/>
    <col min="7185" max="7185" width="9.42578125" style="6" customWidth="1"/>
    <col min="7186" max="7186" width="11.42578125" style="6" customWidth="1"/>
    <col min="7187" max="7425" width="9.140625" style="6"/>
    <col min="7426" max="7426" width="4.85546875" style="6" customWidth="1"/>
    <col min="7427" max="7427" width="4.42578125" style="6" customWidth="1"/>
    <col min="7428" max="7428" width="33.140625" style="6" customWidth="1"/>
    <col min="7429" max="7429" width="18.140625" style="6" customWidth="1"/>
    <col min="7430" max="7430" width="6.140625" style="6" customWidth="1"/>
    <col min="7431" max="7431" width="7.42578125" style="6" customWidth="1"/>
    <col min="7432" max="7432" width="7" style="6" customWidth="1"/>
    <col min="7433" max="7433" width="7.7109375" style="6" customWidth="1"/>
    <col min="7434" max="7434" width="8.28515625" style="6" customWidth="1"/>
    <col min="7435" max="7435" width="8.5703125" style="6" customWidth="1"/>
    <col min="7436" max="7436" width="8.28515625" style="6" customWidth="1"/>
    <col min="7437" max="7437" width="9.28515625" style="6" customWidth="1"/>
    <col min="7438" max="7438" width="8.28515625" style="6" customWidth="1"/>
    <col min="7439" max="7439" width="9.140625" style="6"/>
    <col min="7440" max="7440" width="10.7109375" style="6" customWidth="1"/>
    <col min="7441" max="7441" width="9.42578125" style="6" customWidth="1"/>
    <col min="7442" max="7442" width="11.42578125" style="6" customWidth="1"/>
    <col min="7443" max="7681" width="9.140625" style="6"/>
    <col min="7682" max="7682" width="4.85546875" style="6" customWidth="1"/>
    <col min="7683" max="7683" width="4.42578125" style="6" customWidth="1"/>
    <col min="7684" max="7684" width="33.140625" style="6" customWidth="1"/>
    <col min="7685" max="7685" width="18.140625" style="6" customWidth="1"/>
    <col min="7686" max="7686" width="6.140625" style="6" customWidth="1"/>
    <col min="7687" max="7687" width="7.42578125" style="6" customWidth="1"/>
    <col min="7688" max="7688" width="7" style="6" customWidth="1"/>
    <col min="7689" max="7689" width="7.7109375" style="6" customWidth="1"/>
    <col min="7690" max="7690" width="8.28515625" style="6" customWidth="1"/>
    <col min="7691" max="7691" width="8.5703125" style="6" customWidth="1"/>
    <col min="7692" max="7692" width="8.28515625" style="6" customWidth="1"/>
    <col min="7693" max="7693" width="9.28515625" style="6" customWidth="1"/>
    <col min="7694" max="7694" width="8.28515625" style="6" customWidth="1"/>
    <col min="7695" max="7695" width="9.140625" style="6"/>
    <col min="7696" max="7696" width="10.7109375" style="6" customWidth="1"/>
    <col min="7697" max="7697" width="9.42578125" style="6" customWidth="1"/>
    <col min="7698" max="7698" width="11.42578125" style="6" customWidth="1"/>
    <col min="7699" max="7937" width="9.140625" style="6"/>
    <col min="7938" max="7938" width="4.85546875" style="6" customWidth="1"/>
    <col min="7939" max="7939" width="4.42578125" style="6" customWidth="1"/>
    <col min="7940" max="7940" width="33.140625" style="6" customWidth="1"/>
    <col min="7941" max="7941" width="18.140625" style="6" customWidth="1"/>
    <col min="7942" max="7942" width="6.140625" style="6" customWidth="1"/>
    <col min="7943" max="7943" width="7.42578125" style="6" customWidth="1"/>
    <col min="7944" max="7944" width="7" style="6" customWidth="1"/>
    <col min="7945" max="7945" width="7.7109375" style="6" customWidth="1"/>
    <col min="7946" max="7946" width="8.28515625" style="6" customWidth="1"/>
    <col min="7947" max="7947" width="8.5703125" style="6" customWidth="1"/>
    <col min="7948" max="7948" width="8.28515625" style="6" customWidth="1"/>
    <col min="7949" max="7949" width="9.28515625" style="6" customWidth="1"/>
    <col min="7950" max="7950" width="8.28515625" style="6" customWidth="1"/>
    <col min="7951" max="7951" width="9.140625" style="6"/>
    <col min="7952" max="7952" width="10.7109375" style="6" customWidth="1"/>
    <col min="7953" max="7953" width="9.42578125" style="6" customWidth="1"/>
    <col min="7954" max="7954" width="11.42578125" style="6" customWidth="1"/>
    <col min="7955" max="8193" width="9.140625" style="6"/>
    <col min="8194" max="8194" width="4.85546875" style="6" customWidth="1"/>
    <col min="8195" max="8195" width="4.42578125" style="6" customWidth="1"/>
    <col min="8196" max="8196" width="33.140625" style="6" customWidth="1"/>
    <col min="8197" max="8197" width="18.140625" style="6" customWidth="1"/>
    <col min="8198" max="8198" width="6.140625" style="6" customWidth="1"/>
    <col min="8199" max="8199" width="7.42578125" style="6" customWidth="1"/>
    <col min="8200" max="8200" width="7" style="6" customWidth="1"/>
    <col min="8201" max="8201" width="7.7109375" style="6" customWidth="1"/>
    <col min="8202" max="8202" width="8.28515625" style="6" customWidth="1"/>
    <col min="8203" max="8203" width="8.5703125" style="6" customWidth="1"/>
    <col min="8204" max="8204" width="8.28515625" style="6" customWidth="1"/>
    <col min="8205" max="8205" width="9.28515625" style="6" customWidth="1"/>
    <col min="8206" max="8206" width="8.28515625" style="6" customWidth="1"/>
    <col min="8207" max="8207" width="9.140625" style="6"/>
    <col min="8208" max="8208" width="10.7109375" style="6" customWidth="1"/>
    <col min="8209" max="8209" width="9.42578125" style="6" customWidth="1"/>
    <col min="8210" max="8210" width="11.42578125" style="6" customWidth="1"/>
    <col min="8211" max="8449" width="9.140625" style="6"/>
    <col min="8450" max="8450" width="4.85546875" style="6" customWidth="1"/>
    <col min="8451" max="8451" width="4.42578125" style="6" customWidth="1"/>
    <col min="8452" max="8452" width="33.140625" style="6" customWidth="1"/>
    <col min="8453" max="8453" width="18.140625" style="6" customWidth="1"/>
    <col min="8454" max="8454" width="6.140625" style="6" customWidth="1"/>
    <col min="8455" max="8455" width="7.42578125" style="6" customWidth="1"/>
    <col min="8456" max="8456" width="7" style="6" customWidth="1"/>
    <col min="8457" max="8457" width="7.7109375" style="6" customWidth="1"/>
    <col min="8458" max="8458" width="8.28515625" style="6" customWidth="1"/>
    <col min="8459" max="8459" width="8.5703125" style="6" customWidth="1"/>
    <col min="8460" max="8460" width="8.28515625" style="6" customWidth="1"/>
    <col min="8461" max="8461" width="9.28515625" style="6" customWidth="1"/>
    <col min="8462" max="8462" width="8.28515625" style="6" customWidth="1"/>
    <col min="8463" max="8463" width="9.140625" style="6"/>
    <col min="8464" max="8464" width="10.7109375" style="6" customWidth="1"/>
    <col min="8465" max="8465" width="9.42578125" style="6" customWidth="1"/>
    <col min="8466" max="8466" width="11.42578125" style="6" customWidth="1"/>
    <col min="8467" max="8705" width="9.140625" style="6"/>
    <col min="8706" max="8706" width="4.85546875" style="6" customWidth="1"/>
    <col min="8707" max="8707" width="4.42578125" style="6" customWidth="1"/>
    <col min="8708" max="8708" width="33.140625" style="6" customWidth="1"/>
    <col min="8709" max="8709" width="18.140625" style="6" customWidth="1"/>
    <col min="8710" max="8710" width="6.140625" style="6" customWidth="1"/>
    <col min="8711" max="8711" width="7.42578125" style="6" customWidth="1"/>
    <col min="8712" max="8712" width="7" style="6" customWidth="1"/>
    <col min="8713" max="8713" width="7.7109375" style="6" customWidth="1"/>
    <col min="8714" max="8714" width="8.28515625" style="6" customWidth="1"/>
    <col min="8715" max="8715" width="8.5703125" style="6" customWidth="1"/>
    <col min="8716" max="8716" width="8.28515625" style="6" customWidth="1"/>
    <col min="8717" max="8717" width="9.28515625" style="6" customWidth="1"/>
    <col min="8718" max="8718" width="8.28515625" style="6" customWidth="1"/>
    <col min="8719" max="8719" width="9.140625" style="6"/>
    <col min="8720" max="8720" width="10.7109375" style="6" customWidth="1"/>
    <col min="8721" max="8721" width="9.42578125" style="6" customWidth="1"/>
    <col min="8722" max="8722" width="11.42578125" style="6" customWidth="1"/>
    <col min="8723" max="8961" width="9.140625" style="6"/>
    <col min="8962" max="8962" width="4.85546875" style="6" customWidth="1"/>
    <col min="8963" max="8963" width="4.42578125" style="6" customWidth="1"/>
    <col min="8964" max="8964" width="33.140625" style="6" customWidth="1"/>
    <col min="8965" max="8965" width="18.140625" style="6" customWidth="1"/>
    <col min="8966" max="8966" width="6.140625" style="6" customWidth="1"/>
    <col min="8967" max="8967" width="7.42578125" style="6" customWidth="1"/>
    <col min="8968" max="8968" width="7" style="6" customWidth="1"/>
    <col min="8969" max="8969" width="7.7109375" style="6" customWidth="1"/>
    <col min="8970" max="8970" width="8.28515625" style="6" customWidth="1"/>
    <col min="8971" max="8971" width="8.5703125" style="6" customWidth="1"/>
    <col min="8972" max="8972" width="8.28515625" style="6" customWidth="1"/>
    <col min="8973" max="8973" width="9.28515625" style="6" customWidth="1"/>
    <col min="8974" max="8974" width="8.28515625" style="6" customWidth="1"/>
    <col min="8975" max="8975" width="9.140625" style="6"/>
    <col min="8976" max="8976" width="10.7109375" style="6" customWidth="1"/>
    <col min="8977" max="8977" width="9.42578125" style="6" customWidth="1"/>
    <col min="8978" max="8978" width="11.42578125" style="6" customWidth="1"/>
    <col min="8979" max="9217" width="9.140625" style="6"/>
    <col min="9218" max="9218" width="4.85546875" style="6" customWidth="1"/>
    <col min="9219" max="9219" width="4.42578125" style="6" customWidth="1"/>
    <col min="9220" max="9220" width="33.140625" style="6" customWidth="1"/>
    <col min="9221" max="9221" width="18.140625" style="6" customWidth="1"/>
    <col min="9222" max="9222" width="6.140625" style="6" customWidth="1"/>
    <col min="9223" max="9223" width="7.42578125" style="6" customWidth="1"/>
    <col min="9224" max="9224" width="7" style="6" customWidth="1"/>
    <col min="9225" max="9225" width="7.7109375" style="6" customWidth="1"/>
    <col min="9226" max="9226" width="8.28515625" style="6" customWidth="1"/>
    <col min="9227" max="9227" width="8.5703125" style="6" customWidth="1"/>
    <col min="9228" max="9228" width="8.28515625" style="6" customWidth="1"/>
    <col min="9229" max="9229" width="9.28515625" style="6" customWidth="1"/>
    <col min="9230" max="9230" width="8.28515625" style="6" customWidth="1"/>
    <col min="9231" max="9231" width="9.140625" style="6"/>
    <col min="9232" max="9232" width="10.7109375" style="6" customWidth="1"/>
    <col min="9233" max="9233" width="9.42578125" style="6" customWidth="1"/>
    <col min="9234" max="9234" width="11.42578125" style="6" customWidth="1"/>
    <col min="9235" max="9473" width="9.140625" style="6"/>
    <col min="9474" max="9474" width="4.85546875" style="6" customWidth="1"/>
    <col min="9475" max="9475" width="4.42578125" style="6" customWidth="1"/>
    <col min="9476" max="9476" width="33.140625" style="6" customWidth="1"/>
    <col min="9477" max="9477" width="18.140625" style="6" customWidth="1"/>
    <col min="9478" max="9478" width="6.140625" style="6" customWidth="1"/>
    <col min="9479" max="9479" width="7.42578125" style="6" customWidth="1"/>
    <col min="9480" max="9480" width="7" style="6" customWidth="1"/>
    <col min="9481" max="9481" width="7.7109375" style="6" customWidth="1"/>
    <col min="9482" max="9482" width="8.28515625" style="6" customWidth="1"/>
    <col min="9483" max="9483" width="8.5703125" style="6" customWidth="1"/>
    <col min="9484" max="9484" width="8.28515625" style="6" customWidth="1"/>
    <col min="9485" max="9485" width="9.28515625" style="6" customWidth="1"/>
    <col min="9486" max="9486" width="8.28515625" style="6" customWidth="1"/>
    <col min="9487" max="9487" width="9.140625" style="6"/>
    <col min="9488" max="9488" width="10.7109375" style="6" customWidth="1"/>
    <col min="9489" max="9489" width="9.42578125" style="6" customWidth="1"/>
    <col min="9490" max="9490" width="11.42578125" style="6" customWidth="1"/>
    <col min="9491" max="9729" width="9.140625" style="6"/>
    <col min="9730" max="9730" width="4.85546875" style="6" customWidth="1"/>
    <col min="9731" max="9731" width="4.42578125" style="6" customWidth="1"/>
    <col min="9732" max="9732" width="33.140625" style="6" customWidth="1"/>
    <col min="9733" max="9733" width="18.140625" style="6" customWidth="1"/>
    <col min="9734" max="9734" width="6.140625" style="6" customWidth="1"/>
    <col min="9735" max="9735" width="7.42578125" style="6" customWidth="1"/>
    <col min="9736" max="9736" width="7" style="6" customWidth="1"/>
    <col min="9737" max="9737" width="7.7109375" style="6" customWidth="1"/>
    <col min="9738" max="9738" width="8.28515625" style="6" customWidth="1"/>
    <col min="9739" max="9739" width="8.5703125" style="6" customWidth="1"/>
    <col min="9740" max="9740" width="8.28515625" style="6" customWidth="1"/>
    <col min="9741" max="9741" width="9.28515625" style="6" customWidth="1"/>
    <col min="9742" max="9742" width="8.28515625" style="6" customWidth="1"/>
    <col min="9743" max="9743" width="9.140625" style="6"/>
    <col min="9744" max="9744" width="10.7109375" style="6" customWidth="1"/>
    <col min="9745" max="9745" width="9.42578125" style="6" customWidth="1"/>
    <col min="9746" max="9746" width="11.42578125" style="6" customWidth="1"/>
    <col min="9747" max="9985" width="9.140625" style="6"/>
    <col min="9986" max="9986" width="4.85546875" style="6" customWidth="1"/>
    <col min="9987" max="9987" width="4.42578125" style="6" customWidth="1"/>
    <col min="9988" max="9988" width="33.140625" style="6" customWidth="1"/>
    <col min="9989" max="9989" width="18.140625" style="6" customWidth="1"/>
    <col min="9990" max="9990" width="6.140625" style="6" customWidth="1"/>
    <col min="9991" max="9991" width="7.42578125" style="6" customWidth="1"/>
    <col min="9992" max="9992" width="7" style="6" customWidth="1"/>
    <col min="9993" max="9993" width="7.7109375" style="6" customWidth="1"/>
    <col min="9994" max="9994" width="8.28515625" style="6" customWidth="1"/>
    <col min="9995" max="9995" width="8.5703125" style="6" customWidth="1"/>
    <col min="9996" max="9996" width="8.28515625" style="6" customWidth="1"/>
    <col min="9997" max="9997" width="9.28515625" style="6" customWidth="1"/>
    <col min="9998" max="9998" width="8.28515625" style="6" customWidth="1"/>
    <col min="9999" max="9999" width="9.140625" style="6"/>
    <col min="10000" max="10000" width="10.7109375" style="6" customWidth="1"/>
    <col min="10001" max="10001" width="9.42578125" style="6" customWidth="1"/>
    <col min="10002" max="10002" width="11.42578125" style="6" customWidth="1"/>
    <col min="10003" max="10241" width="9.140625" style="6"/>
    <col min="10242" max="10242" width="4.85546875" style="6" customWidth="1"/>
    <col min="10243" max="10243" width="4.42578125" style="6" customWidth="1"/>
    <col min="10244" max="10244" width="33.140625" style="6" customWidth="1"/>
    <col min="10245" max="10245" width="18.140625" style="6" customWidth="1"/>
    <col min="10246" max="10246" width="6.140625" style="6" customWidth="1"/>
    <col min="10247" max="10247" width="7.42578125" style="6" customWidth="1"/>
    <col min="10248" max="10248" width="7" style="6" customWidth="1"/>
    <col min="10249" max="10249" width="7.7109375" style="6" customWidth="1"/>
    <col min="10250" max="10250" width="8.28515625" style="6" customWidth="1"/>
    <col min="10251" max="10251" width="8.5703125" style="6" customWidth="1"/>
    <col min="10252" max="10252" width="8.28515625" style="6" customWidth="1"/>
    <col min="10253" max="10253" width="9.28515625" style="6" customWidth="1"/>
    <col min="10254" max="10254" width="8.28515625" style="6" customWidth="1"/>
    <col min="10255" max="10255" width="9.140625" style="6"/>
    <col min="10256" max="10256" width="10.7109375" style="6" customWidth="1"/>
    <col min="10257" max="10257" width="9.42578125" style="6" customWidth="1"/>
    <col min="10258" max="10258" width="11.42578125" style="6" customWidth="1"/>
    <col min="10259" max="10497" width="9.140625" style="6"/>
    <col min="10498" max="10498" width="4.85546875" style="6" customWidth="1"/>
    <col min="10499" max="10499" width="4.42578125" style="6" customWidth="1"/>
    <col min="10500" max="10500" width="33.140625" style="6" customWidth="1"/>
    <col min="10501" max="10501" width="18.140625" style="6" customWidth="1"/>
    <col min="10502" max="10502" width="6.140625" style="6" customWidth="1"/>
    <col min="10503" max="10503" width="7.42578125" style="6" customWidth="1"/>
    <col min="10504" max="10504" width="7" style="6" customWidth="1"/>
    <col min="10505" max="10505" width="7.7109375" style="6" customWidth="1"/>
    <col min="10506" max="10506" width="8.28515625" style="6" customWidth="1"/>
    <col min="10507" max="10507" width="8.5703125" style="6" customWidth="1"/>
    <col min="10508" max="10508" width="8.28515625" style="6" customWidth="1"/>
    <col min="10509" max="10509" width="9.28515625" style="6" customWidth="1"/>
    <col min="10510" max="10510" width="8.28515625" style="6" customWidth="1"/>
    <col min="10511" max="10511" width="9.140625" style="6"/>
    <col min="10512" max="10512" width="10.7109375" style="6" customWidth="1"/>
    <col min="10513" max="10513" width="9.42578125" style="6" customWidth="1"/>
    <col min="10514" max="10514" width="11.42578125" style="6" customWidth="1"/>
    <col min="10515" max="10753" width="9.140625" style="6"/>
    <col min="10754" max="10754" width="4.85546875" style="6" customWidth="1"/>
    <col min="10755" max="10755" width="4.42578125" style="6" customWidth="1"/>
    <col min="10756" max="10756" width="33.140625" style="6" customWidth="1"/>
    <col min="10757" max="10757" width="18.140625" style="6" customWidth="1"/>
    <col min="10758" max="10758" width="6.140625" style="6" customWidth="1"/>
    <col min="10759" max="10759" width="7.42578125" style="6" customWidth="1"/>
    <col min="10760" max="10760" width="7" style="6" customWidth="1"/>
    <col min="10761" max="10761" width="7.7109375" style="6" customWidth="1"/>
    <col min="10762" max="10762" width="8.28515625" style="6" customWidth="1"/>
    <col min="10763" max="10763" width="8.5703125" style="6" customWidth="1"/>
    <col min="10764" max="10764" width="8.28515625" style="6" customWidth="1"/>
    <col min="10765" max="10765" width="9.28515625" style="6" customWidth="1"/>
    <col min="10766" max="10766" width="8.28515625" style="6" customWidth="1"/>
    <col min="10767" max="10767" width="9.140625" style="6"/>
    <col min="10768" max="10768" width="10.7109375" style="6" customWidth="1"/>
    <col min="10769" max="10769" width="9.42578125" style="6" customWidth="1"/>
    <col min="10770" max="10770" width="11.42578125" style="6" customWidth="1"/>
    <col min="10771" max="11009" width="9.140625" style="6"/>
    <col min="11010" max="11010" width="4.85546875" style="6" customWidth="1"/>
    <col min="11011" max="11011" width="4.42578125" style="6" customWidth="1"/>
    <col min="11012" max="11012" width="33.140625" style="6" customWidth="1"/>
    <col min="11013" max="11013" width="18.140625" style="6" customWidth="1"/>
    <col min="11014" max="11014" width="6.140625" style="6" customWidth="1"/>
    <col min="11015" max="11015" width="7.42578125" style="6" customWidth="1"/>
    <col min="11016" max="11016" width="7" style="6" customWidth="1"/>
    <col min="11017" max="11017" width="7.7109375" style="6" customWidth="1"/>
    <col min="11018" max="11018" width="8.28515625" style="6" customWidth="1"/>
    <col min="11019" max="11019" width="8.5703125" style="6" customWidth="1"/>
    <col min="11020" max="11020" width="8.28515625" style="6" customWidth="1"/>
    <col min="11021" max="11021" width="9.28515625" style="6" customWidth="1"/>
    <col min="11022" max="11022" width="8.28515625" style="6" customWidth="1"/>
    <col min="11023" max="11023" width="9.140625" style="6"/>
    <col min="11024" max="11024" width="10.7109375" style="6" customWidth="1"/>
    <col min="11025" max="11025" width="9.42578125" style="6" customWidth="1"/>
    <col min="11026" max="11026" width="11.42578125" style="6" customWidth="1"/>
    <col min="11027" max="11265" width="9.140625" style="6"/>
    <col min="11266" max="11266" width="4.85546875" style="6" customWidth="1"/>
    <col min="11267" max="11267" width="4.42578125" style="6" customWidth="1"/>
    <col min="11268" max="11268" width="33.140625" style="6" customWidth="1"/>
    <col min="11269" max="11269" width="18.140625" style="6" customWidth="1"/>
    <col min="11270" max="11270" width="6.140625" style="6" customWidth="1"/>
    <col min="11271" max="11271" width="7.42578125" style="6" customWidth="1"/>
    <col min="11272" max="11272" width="7" style="6" customWidth="1"/>
    <col min="11273" max="11273" width="7.7109375" style="6" customWidth="1"/>
    <col min="11274" max="11274" width="8.28515625" style="6" customWidth="1"/>
    <col min="11275" max="11275" width="8.5703125" style="6" customWidth="1"/>
    <col min="11276" max="11276" width="8.28515625" style="6" customWidth="1"/>
    <col min="11277" max="11277" width="9.28515625" style="6" customWidth="1"/>
    <col min="11278" max="11278" width="8.28515625" style="6" customWidth="1"/>
    <col min="11279" max="11279" width="9.140625" style="6"/>
    <col min="11280" max="11280" width="10.7109375" style="6" customWidth="1"/>
    <col min="11281" max="11281" width="9.42578125" style="6" customWidth="1"/>
    <col min="11282" max="11282" width="11.42578125" style="6" customWidth="1"/>
    <col min="11283" max="11521" width="9.140625" style="6"/>
    <col min="11522" max="11522" width="4.85546875" style="6" customWidth="1"/>
    <col min="11523" max="11523" width="4.42578125" style="6" customWidth="1"/>
    <col min="11524" max="11524" width="33.140625" style="6" customWidth="1"/>
    <col min="11525" max="11525" width="18.140625" style="6" customWidth="1"/>
    <col min="11526" max="11526" width="6.140625" style="6" customWidth="1"/>
    <col min="11527" max="11527" width="7.42578125" style="6" customWidth="1"/>
    <col min="11528" max="11528" width="7" style="6" customWidth="1"/>
    <col min="11529" max="11529" width="7.7109375" style="6" customWidth="1"/>
    <col min="11530" max="11530" width="8.28515625" style="6" customWidth="1"/>
    <col min="11531" max="11531" width="8.5703125" style="6" customWidth="1"/>
    <col min="11532" max="11532" width="8.28515625" style="6" customWidth="1"/>
    <col min="11533" max="11533" width="9.28515625" style="6" customWidth="1"/>
    <col min="11534" max="11534" width="8.28515625" style="6" customWidth="1"/>
    <col min="11535" max="11535" width="9.140625" style="6"/>
    <col min="11536" max="11536" width="10.7109375" style="6" customWidth="1"/>
    <col min="11537" max="11537" width="9.42578125" style="6" customWidth="1"/>
    <col min="11538" max="11538" width="11.42578125" style="6" customWidth="1"/>
    <col min="11539" max="11777" width="9.140625" style="6"/>
    <col min="11778" max="11778" width="4.85546875" style="6" customWidth="1"/>
    <col min="11779" max="11779" width="4.42578125" style="6" customWidth="1"/>
    <col min="11780" max="11780" width="33.140625" style="6" customWidth="1"/>
    <col min="11781" max="11781" width="18.140625" style="6" customWidth="1"/>
    <col min="11782" max="11782" width="6.140625" style="6" customWidth="1"/>
    <col min="11783" max="11783" width="7.42578125" style="6" customWidth="1"/>
    <col min="11784" max="11784" width="7" style="6" customWidth="1"/>
    <col min="11785" max="11785" width="7.7109375" style="6" customWidth="1"/>
    <col min="11786" max="11786" width="8.28515625" style="6" customWidth="1"/>
    <col min="11787" max="11787" width="8.5703125" style="6" customWidth="1"/>
    <col min="11788" max="11788" width="8.28515625" style="6" customWidth="1"/>
    <col min="11789" max="11789" width="9.28515625" style="6" customWidth="1"/>
    <col min="11790" max="11790" width="8.28515625" style="6" customWidth="1"/>
    <col min="11791" max="11791" width="9.140625" style="6"/>
    <col min="11792" max="11792" width="10.7109375" style="6" customWidth="1"/>
    <col min="11793" max="11793" width="9.42578125" style="6" customWidth="1"/>
    <col min="11794" max="11794" width="11.42578125" style="6" customWidth="1"/>
    <col min="11795" max="12033" width="9.140625" style="6"/>
    <col min="12034" max="12034" width="4.85546875" style="6" customWidth="1"/>
    <col min="12035" max="12035" width="4.42578125" style="6" customWidth="1"/>
    <col min="12036" max="12036" width="33.140625" style="6" customWidth="1"/>
    <col min="12037" max="12037" width="18.140625" style="6" customWidth="1"/>
    <col min="12038" max="12038" width="6.140625" style="6" customWidth="1"/>
    <col min="12039" max="12039" width="7.42578125" style="6" customWidth="1"/>
    <col min="12040" max="12040" width="7" style="6" customWidth="1"/>
    <col min="12041" max="12041" width="7.7109375" style="6" customWidth="1"/>
    <col min="12042" max="12042" width="8.28515625" style="6" customWidth="1"/>
    <col min="12043" max="12043" width="8.5703125" style="6" customWidth="1"/>
    <col min="12044" max="12044" width="8.28515625" style="6" customWidth="1"/>
    <col min="12045" max="12045" width="9.28515625" style="6" customWidth="1"/>
    <col min="12046" max="12046" width="8.28515625" style="6" customWidth="1"/>
    <col min="12047" max="12047" width="9.140625" style="6"/>
    <col min="12048" max="12048" width="10.7109375" style="6" customWidth="1"/>
    <col min="12049" max="12049" width="9.42578125" style="6" customWidth="1"/>
    <col min="12050" max="12050" width="11.42578125" style="6" customWidth="1"/>
    <col min="12051" max="12289" width="9.140625" style="6"/>
    <col min="12290" max="12290" width="4.85546875" style="6" customWidth="1"/>
    <col min="12291" max="12291" width="4.42578125" style="6" customWidth="1"/>
    <col min="12292" max="12292" width="33.140625" style="6" customWidth="1"/>
    <col min="12293" max="12293" width="18.140625" style="6" customWidth="1"/>
    <col min="12294" max="12294" width="6.140625" style="6" customWidth="1"/>
    <col min="12295" max="12295" width="7.42578125" style="6" customWidth="1"/>
    <col min="12296" max="12296" width="7" style="6" customWidth="1"/>
    <col min="12297" max="12297" width="7.7109375" style="6" customWidth="1"/>
    <col min="12298" max="12298" width="8.28515625" style="6" customWidth="1"/>
    <col min="12299" max="12299" width="8.5703125" style="6" customWidth="1"/>
    <col min="12300" max="12300" width="8.28515625" style="6" customWidth="1"/>
    <col min="12301" max="12301" width="9.28515625" style="6" customWidth="1"/>
    <col min="12302" max="12302" width="8.28515625" style="6" customWidth="1"/>
    <col min="12303" max="12303" width="9.140625" style="6"/>
    <col min="12304" max="12304" width="10.7109375" style="6" customWidth="1"/>
    <col min="12305" max="12305" width="9.42578125" style="6" customWidth="1"/>
    <col min="12306" max="12306" width="11.42578125" style="6" customWidth="1"/>
    <col min="12307" max="12545" width="9.140625" style="6"/>
    <col min="12546" max="12546" width="4.85546875" style="6" customWidth="1"/>
    <col min="12547" max="12547" width="4.42578125" style="6" customWidth="1"/>
    <col min="12548" max="12548" width="33.140625" style="6" customWidth="1"/>
    <col min="12549" max="12549" width="18.140625" style="6" customWidth="1"/>
    <col min="12550" max="12550" width="6.140625" style="6" customWidth="1"/>
    <col min="12551" max="12551" width="7.42578125" style="6" customWidth="1"/>
    <col min="12552" max="12552" width="7" style="6" customWidth="1"/>
    <col min="12553" max="12553" width="7.7109375" style="6" customWidth="1"/>
    <col min="12554" max="12554" width="8.28515625" style="6" customWidth="1"/>
    <col min="12555" max="12555" width="8.5703125" style="6" customWidth="1"/>
    <col min="12556" max="12556" width="8.28515625" style="6" customWidth="1"/>
    <col min="12557" max="12557" width="9.28515625" style="6" customWidth="1"/>
    <col min="12558" max="12558" width="8.28515625" style="6" customWidth="1"/>
    <col min="12559" max="12559" width="9.140625" style="6"/>
    <col min="12560" max="12560" width="10.7109375" style="6" customWidth="1"/>
    <col min="12561" max="12561" width="9.42578125" style="6" customWidth="1"/>
    <col min="12562" max="12562" width="11.42578125" style="6" customWidth="1"/>
    <col min="12563" max="12801" width="9.140625" style="6"/>
    <col min="12802" max="12802" width="4.85546875" style="6" customWidth="1"/>
    <col min="12803" max="12803" width="4.42578125" style="6" customWidth="1"/>
    <col min="12804" max="12804" width="33.140625" style="6" customWidth="1"/>
    <col min="12805" max="12805" width="18.140625" style="6" customWidth="1"/>
    <col min="12806" max="12806" width="6.140625" style="6" customWidth="1"/>
    <col min="12807" max="12807" width="7.42578125" style="6" customWidth="1"/>
    <col min="12808" max="12808" width="7" style="6" customWidth="1"/>
    <col min="12809" max="12809" width="7.7109375" style="6" customWidth="1"/>
    <col min="12810" max="12810" width="8.28515625" style="6" customWidth="1"/>
    <col min="12811" max="12811" width="8.5703125" style="6" customWidth="1"/>
    <col min="12812" max="12812" width="8.28515625" style="6" customWidth="1"/>
    <col min="12813" max="12813" width="9.28515625" style="6" customWidth="1"/>
    <col min="12814" max="12814" width="8.28515625" style="6" customWidth="1"/>
    <col min="12815" max="12815" width="9.140625" style="6"/>
    <col min="12816" max="12816" width="10.7109375" style="6" customWidth="1"/>
    <col min="12817" max="12817" width="9.42578125" style="6" customWidth="1"/>
    <col min="12818" max="12818" width="11.42578125" style="6" customWidth="1"/>
    <col min="12819" max="13057" width="9.140625" style="6"/>
    <col min="13058" max="13058" width="4.85546875" style="6" customWidth="1"/>
    <col min="13059" max="13059" width="4.42578125" style="6" customWidth="1"/>
    <col min="13060" max="13060" width="33.140625" style="6" customWidth="1"/>
    <col min="13061" max="13061" width="18.140625" style="6" customWidth="1"/>
    <col min="13062" max="13062" width="6.140625" style="6" customWidth="1"/>
    <col min="13063" max="13063" width="7.42578125" style="6" customWidth="1"/>
    <col min="13064" max="13064" width="7" style="6" customWidth="1"/>
    <col min="13065" max="13065" width="7.7109375" style="6" customWidth="1"/>
    <col min="13066" max="13066" width="8.28515625" style="6" customWidth="1"/>
    <col min="13067" max="13067" width="8.5703125" style="6" customWidth="1"/>
    <col min="13068" max="13068" width="8.28515625" style="6" customWidth="1"/>
    <col min="13069" max="13069" width="9.28515625" style="6" customWidth="1"/>
    <col min="13070" max="13070" width="8.28515625" style="6" customWidth="1"/>
    <col min="13071" max="13071" width="9.140625" style="6"/>
    <col min="13072" max="13072" width="10.7109375" style="6" customWidth="1"/>
    <col min="13073" max="13073" width="9.42578125" style="6" customWidth="1"/>
    <col min="13074" max="13074" width="11.42578125" style="6" customWidth="1"/>
    <col min="13075" max="13313" width="9.140625" style="6"/>
    <col min="13314" max="13314" width="4.85546875" style="6" customWidth="1"/>
    <col min="13315" max="13315" width="4.42578125" style="6" customWidth="1"/>
    <col min="13316" max="13316" width="33.140625" style="6" customWidth="1"/>
    <col min="13317" max="13317" width="18.140625" style="6" customWidth="1"/>
    <col min="13318" max="13318" width="6.140625" style="6" customWidth="1"/>
    <col min="13319" max="13319" width="7.42578125" style="6" customWidth="1"/>
    <col min="13320" max="13320" width="7" style="6" customWidth="1"/>
    <col min="13321" max="13321" width="7.7109375" style="6" customWidth="1"/>
    <col min="13322" max="13322" width="8.28515625" style="6" customWidth="1"/>
    <col min="13323" max="13323" width="8.5703125" style="6" customWidth="1"/>
    <col min="13324" max="13324" width="8.28515625" style="6" customWidth="1"/>
    <col min="13325" max="13325" width="9.28515625" style="6" customWidth="1"/>
    <col min="13326" max="13326" width="8.28515625" style="6" customWidth="1"/>
    <col min="13327" max="13327" width="9.140625" style="6"/>
    <col min="13328" max="13328" width="10.7109375" style="6" customWidth="1"/>
    <col min="13329" max="13329" width="9.42578125" style="6" customWidth="1"/>
    <col min="13330" max="13330" width="11.42578125" style="6" customWidth="1"/>
    <col min="13331" max="13569" width="9.140625" style="6"/>
    <col min="13570" max="13570" width="4.85546875" style="6" customWidth="1"/>
    <col min="13571" max="13571" width="4.42578125" style="6" customWidth="1"/>
    <col min="13572" max="13572" width="33.140625" style="6" customWidth="1"/>
    <col min="13573" max="13573" width="18.140625" style="6" customWidth="1"/>
    <col min="13574" max="13574" width="6.140625" style="6" customWidth="1"/>
    <col min="13575" max="13575" width="7.42578125" style="6" customWidth="1"/>
    <col min="13576" max="13576" width="7" style="6" customWidth="1"/>
    <col min="13577" max="13577" width="7.7109375" style="6" customWidth="1"/>
    <col min="13578" max="13578" width="8.28515625" style="6" customWidth="1"/>
    <col min="13579" max="13579" width="8.5703125" style="6" customWidth="1"/>
    <col min="13580" max="13580" width="8.28515625" style="6" customWidth="1"/>
    <col min="13581" max="13581" width="9.28515625" style="6" customWidth="1"/>
    <col min="13582" max="13582" width="8.28515625" style="6" customWidth="1"/>
    <col min="13583" max="13583" width="9.140625" style="6"/>
    <col min="13584" max="13584" width="10.7109375" style="6" customWidth="1"/>
    <col min="13585" max="13585" width="9.42578125" style="6" customWidth="1"/>
    <col min="13586" max="13586" width="11.42578125" style="6" customWidth="1"/>
    <col min="13587" max="13825" width="9.140625" style="6"/>
    <col min="13826" max="13826" width="4.85546875" style="6" customWidth="1"/>
    <col min="13827" max="13827" width="4.42578125" style="6" customWidth="1"/>
    <col min="13828" max="13828" width="33.140625" style="6" customWidth="1"/>
    <col min="13829" max="13829" width="18.140625" style="6" customWidth="1"/>
    <col min="13830" max="13830" width="6.140625" style="6" customWidth="1"/>
    <col min="13831" max="13831" width="7.42578125" style="6" customWidth="1"/>
    <col min="13832" max="13832" width="7" style="6" customWidth="1"/>
    <col min="13833" max="13833" width="7.7109375" style="6" customWidth="1"/>
    <col min="13834" max="13834" width="8.28515625" style="6" customWidth="1"/>
    <col min="13835" max="13835" width="8.5703125" style="6" customWidth="1"/>
    <col min="13836" max="13836" width="8.28515625" style="6" customWidth="1"/>
    <col min="13837" max="13837" width="9.28515625" style="6" customWidth="1"/>
    <col min="13838" max="13838" width="8.28515625" style="6" customWidth="1"/>
    <col min="13839" max="13839" width="9.140625" style="6"/>
    <col min="13840" max="13840" width="10.7109375" style="6" customWidth="1"/>
    <col min="13841" max="13841" width="9.42578125" style="6" customWidth="1"/>
    <col min="13842" max="13842" width="11.42578125" style="6" customWidth="1"/>
    <col min="13843" max="14081" width="9.140625" style="6"/>
    <col min="14082" max="14082" width="4.85546875" style="6" customWidth="1"/>
    <col min="14083" max="14083" width="4.42578125" style="6" customWidth="1"/>
    <col min="14084" max="14084" width="33.140625" style="6" customWidth="1"/>
    <col min="14085" max="14085" width="18.140625" style="6" customWidth="1"/>
    <col min="14086" max="14086" width="6.140625" style="6" customWidth="1"/>
    <col min="14087" max="14087" width="7.42578125" style="6" customWidth="1"/>
    <col min="14088" max="14088" width="7" style="6" customWidth="1"/>
    <col min="14089" max="14089" width="7.7109375" style="6" customWidth="1"/>
    <col min="14090" max="14090" width="8.28515625" style="6" customWidth="1"/>
    <col min="14091" max="14091" width="8.5703125" style="6" customWidth="1"/>
    <col min="14092" max="14092" width="8.28515625" style="6" customWidth="1"/>
    <col min="14093" max="14093" width="9.28515625" style="6" customWidth="1"/>
    <col min="14094" max="14094" width="8.28515625" style="6" customWidth="1"/>
    <col min="14095" max="14095" width="9.140625" style="6"/>
    <col min="14096" max="14096" width="10.7109375" style="6" customWidth="1"/>
    <col min="14097" max="14097" width="9.42578125" style="6" customWidth="1"/>
    <col min="14098" max="14098" width="11.42578125" style="6" customWidth="1"/>
    <col min="14099" max="14337" width="9.140625" style="6"/>
    <col min="14338" max="14338" width="4.85546875" style="6" customWidth="1"/>
    <col min="14339" max="14339" width="4.42578125" style="6" customWidth="1"/>
    <col min="14340" max="14340" width="33.140625" style="6" customWidth="1"/>
    <col min="14341" max="14341" width="18.140625" style="6" customWidth="1"/>
    <col min="14342" max="14342" width="6.140625" style="6" customWidth="1"/>
    <col min="14343" max="14343" width="7.42578125" style="6" customWidth="1"/>
    <col min="14344" max="14344" width="7" style="6" customWidth="1"/>
    <col min="14345" max="14345" width="7.7109375" style="6" customWidth="1"/>
    <col min="14346" max="14346" width="8.28515625" style="6" customWidth="1"/>
    <col min="14347" max="14347" width="8.5703125" style="6" customWidth="1"/>
    <col min="14348" max="14348" width="8.28515625" style="6" customWidth="1"/>
    <col min="14349" max="14349" width="9.28515625" style="6" customWidth="1"/>
    <col min="14350" max="14350" width="8.28515625" style="6" customWidth="1"/>
    <col min="14351" max="14351" width="9.140625" style="6"/>
    <col min="14352" max="14352" width="10.7109375" style="6" customWidth="1"/>
    <col min="14353" max="14353" width="9.42578125" style="6" customWidth="1"/>
    <col min="14354" max="14354" width="11.42578125" style="6" customWidth="1"/>
    <col min="14355" max="14593" width="9.140625" style="6"/>
    <col min="14594" max="14594" width="4.85546875" style="6" customWidth="1"/>
    <col min="14595" max="14595" width="4.42578125" style="6" customWidth="1"/>
    <col min="14596" max="14596" width="33.140625" style="6" customWidth="1"/>
    <col min="14597" max="14597" width="18.140625" style="6" customWidth="1"/>
    <col min="14598" max="14598" width="6.140625" style="6" customWidth="1"/>
    <col min="14599" max="14599" width="7.42578125" style="6" customWidth="1"/>
    <col min="14600" max="14600" width="7" style="6" customWidth="1"/>
    <col min="14601" max="14601" width="7.7109375" style="6" customWidth="1"/>
    <col min="14602" max="14602" width="8.28515625" style="6" customWidth="1"/>
    <col min="14603" max="14603" width="8.5703125" style="6" customWidth="1"/>
    <col min="14604" max="14604" width="8.28515625" style="6" customWidth="1"/>
    <col min="14605" max="14605" width="9.28515625" style="6" customWidth="1"/>
    <col min="14606" max="14606" width="8.28515625" style="6" customWidth="1"/>
    <col min="14607" max="14607" width="9.140625" style="6"/>
    <col min="14608" max="14608" width="10.7109375" style="6" customWidth="1"/>
    <col min="14609" max="14609" width="9.42578125" style="6" customWidth="1"/>
    <col min="14610" max="14610" width="11.42578125" style="6" customWidth="1"/>
    <col min="14611" max="14849" width="9.140625" style="6"/>
    <col min="14850" max="14850" width="4.85546875" style="6" customWidth="1"/>
    <col min="14851" max="14851" width="4.42578125" style="6" customWidth="1"/>
    <col min="14852" max="14852" width="33.140625" style="6" customWidth="1"/>
    <col min="14853" max="14853" width="18.140625" style="6" customWidth="1"/>
    <col min="14854" max="14854" width="6.140625" style="6" customWidth="1"/>
    <col min="14855" max="14855" width="7.42578125" style="6" customWidth="1"/>
    <col min="14856" max="14856" width="7" style="6" customWidth="1"/>
    <col min="14857" max="14857" width="7.7109375" style="6" customWidth="1"/>
    <col min="14858" max="14858" width="8.28515625" style="6" customWidth="1"/>
    <col min="14859" max="14859" width="8.5703125" style="6" customWidth="1"/>
    <col min="14860" max="14860" width="8.28515625" style="6" customWidth="1"/>
    <col min="14861" max="14861" width="9.28515625" style="6" customWidth="1"/>
    <col min="14862" max="14862" width="8.28515625" style="6" customWidth="1"/>
    <col min="14863" max="14863" width="9.140625" style="6"/>
    <col min="14864" max="14864" width="10.7109375" style="6" customWidth="1"/>
    <col min="14865" max="14865" width="9.42578125" style="6" customWidth="1"/>
    <col min="14866" max="14866" width="11.42578125" style="6" customWidth="1"/>
    <col min="14867" max="15105" width="9.140625" style="6"/>
    <col min="15106" max="15106" width="4.85546875" style="6" customWidth="1"/>
    <col min="15107" max="15107" width="4.42578125" style="6" customWidth="1"/>
    <col min="15108" max="15108" width="33.140625" style="6" customWidth="1"/>
    <col min="15109" max="15109" width="18.140625" style="6" customWidth="1"/>
    <col min="15110" max="15110" width="6.140625" style="6" customWidth="1"/>
    <col min="15111" max="15111" width="7.42578125" style="6" customWidth="1"/>
    <col min="15112" max="15112" width="7" style="6" customWidth="1"/>
    <col min="15113" max="15113" width="7.7109375" style="6" customWidth="1"/>
    <col min="15114" max="15114" width="8.28515625" style="6" customWidth="1"/>
    <col min="15115" max="15115" width="8.5703125" style="6" customWidth="1"/>
    <col min="15116" max="15116" width="8.28515625" style="6" customWidth="1"/>
    <col min="15117" max="15117" width="9.28515625" style="6" customWidth="1"/>
    <col min="15118" max="15118" width="8.28515625" style="6" customWidth="1"/>
    <col min="15119" max="15119" width="9.140625" style="6"/>
    <col min="15120" max="15120" width="10.7109375" style="6" customWidth="1"/>
    <col min="15121" max="15121" width="9.42578125" style="6" customWidth="1"/>
    <col min="15122" max="15122" width="11.42578125" style="6" customWidth="1"/>
    <col min="15123" max="15361" width="9.140625" style="6"/>
    <col min="15362" max="15362" width="4.85546875" style="6" customWidth="1"/>
    <col min="15363" max="15363" width="4.42578125" style="6" customWidth="1"/>
    <col min="15364" max="15364" width="33.140625" style="6" customWidth="1"/>
    <col min="15365" max="15365" width="18.140625" style="6" customWidth="1"/>
    <col min="15366" max="15366" width="6.140625" style="6" customWidth="1"/>
    <col min="15367" max="15367" width="7.42578125" style="6" customWidth="1"/>
    <col min="15368" max="15368" width="7" style="6" customWidth="1"/>
    <col min="15369" max="15369" width="7.7109375" style="6" customWidth="1"/>
    <col min="15370" max="15370" width="8.28515625" style="6" customWidth="1"/>
    <col min="15371" max="15371" width="8.5703125" style="6" customWidth="1"/>
    <col min="15372" max="15372" width="8.28515625" style="6" customWidth="1"/>
    <col min="15373" max="15373" width="9.28515625" style="6" customWidth="1"/>
    <col min="15374" max="15374" width="8.28515625" style="6" customWidth="1"/>
    <col min="15375" max="15375" width="9.140625" style="6"/>
    <col min="15376" max="15376" width="10.7109375" style="6" customWidth="1"/>
    <col min="15377" max="15377" width="9.42578125" style="6" customWidth="1"/>
    <col min="15378" max="15378" width="11.42578125" style="6" customWidth="1"/>
    <col min="15379" max="15617" width="9.140625" style="6"/>
    <col min="15618" max="15618" width="4.85546875" style="6" customWidth="1"/>
    <col min="15619" max="15619" width="4.42578125" style="6" customWidth="1"/>
    <col min="15620" max="15620" width="33.140625" style="6" customWidth="1"/>
    <col min="15621" max="15621" width="18.140625" style="6" customWidth="1"/>
    <col min="15622" max="15622" width="6.140625" style="6" customWidth="1"/>
    <col min="15623" max="15623" width="7.42578125" style="6" customWidth="1"/>
    <col min="15624" max="15624" width="7" style="6" customWidth="1"/>
    <col min="15625" max="15625" width="7.7109375" style="6" customWidth="1"/>
    <col min="15626" max="15626" width="8.28515625" style="6" customWidth="1"/>
    <col min="15627" max="15627" width="8.5703125" style="6" customWidth="1"/>
    <col min="15628" max="15628" width="8.28515625" style="6" customWidth="1"/>
    <col min="15629" max="15629" width="9.28515625" style="6" customWidth="1"/>
    <col min="15630" max="15630" width="8.28515625" style="6" customWidth="1"/>
    <col min="15631" max="15631" width="9.140625" style="6"/>
    <col min="15632" max="15632" width="10.7109375" style="6" customWidth="1"/>
    <col min="15633" max="15633" width="9.42578125" style="6" customWidth="1"/>
    <col min="15634" max="15634" width="11.42578125" style="6" customWidth="1"/>
    <col min="15635" max="15873" width="9.140625" style="6"/>
    <col min="15874" max="15874" width="4.85546875" style="6" customWidth="1"/>
    <col min="15875" max="15875" width="4.42578125" style="6" customWidth="1"/>
    <col min="15876" max="15876" width="33.140625" style="6" customWidth="1"/>
    <col min="15877" max="15877" width="18.140625" style="6" customWidth="1"/>
    <col min="15878" max="15878" width="6.140625" style="6" customWidth="1"/>
    <col min="15879" max="15879" width="7.42578125" style="6" customWidth="1"/>
    <col min="15880" max="15880" width="7" style="6" customWidth="1"/>
    <col min="15881" max="15881" width="7.7109375" style="6" customWidth="1"/>
    <col min="15882" max="15882" width="8.28515625" style="6" customWidth="1"/>
    <col min="15883" max="15883" width="8.5703125" style="6" customWidth="1"/>
    <col min="15884" max="15884" width="8.28515625" style="6" customWidth="1"/>
    <col min="15885" max="15885" width="9.28515625" style="6" customWidth="1"/>
    <col min="15886" max="15886" width="8.28515625" style="6" customWidth="1"/>
    <col min="15887" max="15887" width="9.140625" style="6"/>
    <col min="15888" max="15888" width="10.7109375" style="6" customWidth="1"/>
    <col min="15889" max="15889" width="9.42578125" style="6" customWidth="1"/>
    <col min="15890" max="15890" width="11.42578125" style="6" customWidth="1"/>
    <col min="15891" max="16129" width="9.140625" style="6"/>
    <col min="16130" max="16130" width="4.85546875" style="6" customWidth="1"/>
    <col min="16131" max="16131" width="4.42578125" style="6" customWidth="1"/>
    <col min="16132" max="16132" width="33.140625" style="6" customWidth="1"/>
    <col min="16133" max="16133" width="18.140625" style="6" customWidth="1"/>
    <col min="16134" max="16134" width="6.140625" style="6" customWidth="1"/>
    <col min="16135" max="16135" width="7.42578125" style="6" customWidth="1"/>
    <col min="16136" max="16136" width="7" style="6" customWidth="1"/>
    <col min="16137" max="16137" width="7.7109375" style="6" customWidth="1"/>
    <col min="16138" max="16138" width="8.28515625" style="6" customWidth="1"/>
    <col min="16139" max="16139" width="8.5703125" style="6" customWidth="1"/>
    <col min="16140" max="16140" width="8.28515625" style="6" customWidth="1"/>
    <col min="16141" max="16141" width="9.28515625" style="6" customWidth="1"/>
    <col min="16142" max="16142" width="8.28515625" style="6" customWidth="1"/>
    <col min="16143" max="16143" width="9.140625" style="6"/>
    <col min="16144" max="16144" width="10.7109375" style="6" customWidth="1"/>
    <col min="16145" max="16145" width="9.42578125" style="6" customWidth="1"/>
    <col min="16146" max="16146" width="11.42578125" style="6" customWidth="1"/>
    <col min="16147" max="16384" width="9.140625" style="6"/>
  </cols>
  <sheetData>
    <row r="1" spans="1:21" ht="75" customHeight="1">
      <c r="P1" s="186" t="s">
        <v>0</v>
      </c>
      <c r="Q1" s="187"/>
      <c r="R1" s="187"/>
    </row>
    <row r="2" spans="1:21">
      <c r="B2" s="2" t="s">
        <v>1</v>
      </c>
      <c r="C2" s="2"/>
      <c r="D2" s="116"/>
      <c r="E2" s="116"/>
      <c r="F2" s="3"/>
      <c r="R2" s="98"/>
    </row>
    <row r="3" spans="1:21">
      <c r="A3" s="8"/>
      <c r="B3" s="2" t="s">
        <v>2</v>
      </c>
      <c r="C3" s="2"/>
      <c r="D3" s="116"/>
      <c r="E3" s="116"/>
      <c r="F3" s="3"/>
      <c r="G3" s="6"/>
      <c r="N3" s="6"/>
      <c r="R3" s="99"/>
    </row>
    <row r="4" spans="1:21">
      <c r="A4" s="8"/>
      <c r="B4" s="2" t="s">
        <v>3</v>
      </c>
      <c r="C4" s="2"/>
      <c r="D4" s="116"/>
      <c r="E4" s="116"/>
      <c r="F4" s="3"/>
      <c r="G4" s="6"/>
      <c r="N4" s="6"/>
    </row>
    <row r="5" spans="1:21">
      <c r="B5" s="2"/>
      <c r="C5" s="2"/>
      <c r="D5" s="116"/>
      <c r="E5" s="116"/>
      <c r="P5" s="9"/>
      <c r="Q5" s="10"/>
    </row>
    <row r="6" spans="1:21">
      <c r="A6" s="191"/>
      <c r="B6" s="191"/>
      <c r="C6" s="191"/>
      <c r="D6" s="191"/>
      <c r="E6" s="191"/>
      <c r="F6" s="191"/>
      <c r="G6" s="191"/>
      <c r="H6" s="191"/>
      <c r="I6" s="191"/>
      <c r="J6" s="191"/>
      <c r="K6" s="191"/>
      <c r="L6" s="191"/>
      <c r="M6" s="191"/>
      <c r="N6" s="191"/>
      <c r="O6" s="191"/>
      <c r="P6" s="191"/>
      <c r="Q6" s="191"/>
      <c r="R6" s="191"/>
    </row>
    <row r="7" spans="1:21" ht="18">
      <c r="A7" s="192" t="s">
        <v>4</v>
      </c>
      <c r="B7" s="192"/>
      <c r="C7" s="192"/>
      <c r="D7" s="192"/>
      <c r="E7" s="192"/>
      <c r="F7" s="192"/>
      <c r="G7" s="192"/>
      <c r="H7" s="192"/>
      <c r="I7" s="192"/>
      <c r="J7" s="192"/>
      <c r="K7" s="192"/>
      <c r="L7" s="192"/>
      <c r="M7" s="192"/>
      <c r="N7" s="192"/>
      <c r="O7" s="192"/>
      <c r="P7" s="192"/>
      <c r="Q7" s="192"/>
      <c r="R7" s="192"/>
    </row>
    <row r="8" spans="1:21" s="110" customFormat="1" ht="45" customHeight="1">
      <c r="A8" s="188" t="s">
        <v>5</v>
      </c>
      <c r="B8" s="188"/>
      <c r="C8" s="189"/>
      <c r="D8" s="189"/>
      <c r="E8" s="121"/>
      <c r="F8" s="108"/>
      <c r="G8" s="189"/>
      <c r="H8" s="189"/>
      <c r="I8" s="109"/>
      <c r="J8" s="109"/>
      <c r="K8" s="109"/>
      <c r="L8" s="109"/>
    </row>
    <row r="9" spans="1:21" s="110" customFormat="1" ht="15">
      <c r="A9" s="111"/>
      <c r="B9" s="111"/>
      <c r="C9" s="190" t="s">
        <v>6</v>
      </c>
      <c r="D9" s="190"/>
      <c r="E9" s="121"/>
      <c r="F9" s="111"/>
      <c r="G9" s="190" t="s">
        <v>7</v>
      </c>
      <c r="H9" s="190"/>
      <c r="I9" s="112"/>
      <c r="J9" s="112"/>
      <c r="K9" s="112"/>
      <c r="L9" s="112"/>
    </row>
    <row r="10" spans="1:21" ht="15.75">
      <c r="A10" s="105"/>
      <c r="B10" s="105"/>
      <c r="C10" s="105"/>
      <c r="D10" s="117"/>
      <c r="E10" s="117"/>
      <c r="F10" s="105"/>
      <c r="G10" s="105"/>
      <c r="H10" s="105"/>
      <c r="I10" s="105"/>
      <c r="J10" s="105"/>
      <c r="K10" s="105"/>
      <c r="L10" s="105"/>
      <c r="M10" s="105"/>
      <c r="N10" s="105"/>
      <c r="O10" s="105"/>
      <c r="P10" s="105"/>
      <c r="Q10" s="105"/>
      <c r="R10" s="105"/>
    </row>
    <row r="11" spans="1:21">
      <c r="A11" s="172" t="s">
        <v>8</v>
      </c>
      <c r="B11" s="176" t="s">
        <v>9</v>
      </c>
      <c r="C11" s="177"/>
      <c r="D11" s="178"/>
      <c r="E11" s="149"/>
      <c r="F11" s="173" t="s">
        <v>10</v>
      </c>
      <c r="G11" s="173"/>
      <c r="H11" s="173"/>
      <c r="I11" s="173"/>
      <c r="J11" s="173"/>
      <c r="K11" s="173"/>
      <c r="L11" s="173"/>
      <c r="M11" s="173"/>
      <c r="N11" s="173" t="s">
        <v>11</v>
      </c>
      <c r="O11" s="173"/>
      <c r="P11" s="173"/>
      <c r="Q11" s="173"/>
      <c r="R11" s="173"/>
    </row>
    <row r="12" spans="1:21" ht="12.75" customHeight="1">
      <c r="A12" s="172"/>
      <c r="B12" s="179"/>
      <c r="C12" s="180"/>
      <c r="D12" s="181"/>
      <c r="E12" s="150"/>
      <c r="F12" s="174" t="s">
        <v>12</v>
      </c>
      <c r="G12" s="175" t="s">
        <v>13</v>
      </c>
      <c r="H12" s="175" t="s">
        <v>14</v>
      </c>
      <c r="I12" s="175" t="s">
        <v>15</v>
      </c>
      <c r="J12" s="175" t="s">
        <v>16</v>
      </c>
      <c r="K12" s="175" t="s">
        <v>17</v>
      </c>
      <c r="L12" s="175" t="s">
        <v>18</v>
      </c>
      <c r="M12" s="174" t="s">
        <v>19</v>
      </c>
      <c r="N12" s="175" t="s">
        <v>20</v>
      </c>
      <c r="O12" s="175" t="s">
        <v>16</v>
      </c>
      <c r="P12" s="175" t="s">
        <v>17</v>
      </c>
      <c r="Q12" s="175" t="s">
        <v>18</v>
      </c>
      <c r="R12" s="175" t="s">
        <v>21</v>
      </c>
    </row>
    <row r="13" spans="1:21" ht="68.25" customHeight="1">
      <c r="A13" s="172"/>
      <c r="B13" s="182"/>
      <c r="C13" s="183"/>
      <c r="D13" s="184"/>
      <c r="E13" s="151" t="s">
        <v>22</v>
      </c>
      <c r="F13" s="174"/>
      <c r="G13" s="175"/>
      <c r="H13" s="175"/>
      <c r="I13" s="175"/>
      <c r="J13" s="175"/>
      <c r="K13" s="175"/>
      <c r="L13" s="175"/>
      <c r="M13" s="174"/>
      <c r="N13" s="175"/>
      <c r="O13" s="175"/>
      <c r="P13" s="175"/>
      <c r="Q13" s="175"/>
      <c r="R13" s="175"/>
    </row>
    <row r="14" spans="1:21" s="11" customFormat="1" ht="13.5" thickBot="1">
      <c r="A14" s="34">
        <v>1</v>
      </c>
      <c r="B14" s="185">
        <v>2</v>
      </c>
      <c r="C14" s="185"/>
      <c r="D14" s="185"/>
      <c r="E14" s="152"/>
      <c r="F14" s="152">
        <v>3</v>
      </c>
      <c r="G14" s="152">
        <v>4</v>
      </c>
      <c r="H14" s="152">
        <v>5</v>
      </c>
      <c r="I14" s="34">
        <v>6</v>
      </c>
      <c r="J14" s="152">
        <v>7</v>
      </c>
      <c r="K14" s="152">
        <v>8</v>
      </c>
      <c r="L14" s="152">
        <v>9</v>
      </c>
      <c r="M14" s="152">
        <v>10</v>
      </c>
      <c r="N14" s="152">
        <v>11</v>
      </c>
      <c r="O14" s="152">
        <v>12</v>
      </c>
      <c r="P14" s="152">
        <v>13</v>
      </c>
      <c r="Q14" s="152">
        <v>14</v>
      </c>
      <c r="R14" s="152">
        <v>15</v>
      </c>
    </row>
    <row r="15" spans="1:21" s="12" customFormat="1">
      <c r="A15" s="35"/>
      <c r="B15" s="154" t="s">
        <v>100</v>
      </c>
      <c r="C15" s="70"/>
      <c r="D15" s="155"/>
      <c r="E15" s="155"/>
      <c r="F15" s="130"/>
      <c r="G15" s="131"/>
      <c r="H15" s="132"/>
      <c r="I15" s="133"/>
      <c r="J15" s="134"/>
      <c r="K15" s="133"/>
      <c r="L15" s="133"/>
      <c r="M15" s="135"/>
      <c r="N15" s="136"/>
      <c r="O15" s="135"/>
      <c r="P15" s="135"/>
      <c r="Q15" s="135"/>
      <c r="R15" s="137"/>
      <c r="S15" s="13"/>
      <c r="T15" s="13"/>
      <c r="U15" s="13"/>
    </row>
    <row r="16" spans="1:21" s="12" customFormat="1">
      <c r="A16" s="36">
        <f>A15+1</f>
        <v>1</v>
      </c>
      <c r="B16" s="57" t="s">
        <v>101</v>
      </c>
      <c r="C16" s="38" t="s">
        <v>102</v>
      </c>
      <c r="D16" s="39" t="s">
        <v>25</v>
      </c>
      <c r="E16" s="39"/>
      <c r="F16" s="40" t="s">
        <v>26</v>
      </c>
      <c r="G16" s="40">
        <v>1</v>
      </c>
      <c r="H16" s="41"/>
      <c r="I16" s="42"/>
      <c r="J16" s="43">
        <f>I16*H16</f>
        <v>0</v>
      </c>
      <c r="K16" s="42"/>
      <c r="L16" s="42"/>
      <c r="M16" s="44">
        <f t="shared" ref="M16:M37" si="0">SUM(J16:L16)</f>
        <v>0</v>
      </c>
      <c r="N16" s="45">
        <f t="shared" ref="N16:N37" si="1">H16*G16</f>
        <v>0</v>
      </c>
      <c r="O16" s="44">
        <f t="shared" ref="O16:O37" si="2">J16*G16</f>
        <v>0</v>
      </c>
      <c r="P16" s="44">
        <f t="shared" ref="P16:P37" si="3">K16*G16</f>
        <v>0</v>
      </c>
      <c r="Q16" s="44">
        <f t="shared" ref="Q16:Q37" si="4">L16*G16</f>
        <v>0</v>
      </c>
      <c r="R16" s="46">
        <f t="shared" ref="R16:R37" si="5">SUM(O16:Q16)</f>
        <v>0</v>
      </c>
      <c r="S16" s="13"/>
      <c r="T16" s="13"/>
      <c r="U16" s="13"/>
    </row>
    <row r="17" spans="1:21" s="12" customFormat="1">
      <c r="A17" s="36">
        <f t="shared" ref="A17:A59" si="6">A16+1</f>
        <v>2</v>
      </c>
      <c r="B17" s="57" t="s">
        <v>103</v>
      </c>
      <c r="C17" s="38">
        <v>5014</v>
      </c>
      <c r="D17" s="39" t="s">
        <v>25</v>
      </c>
      <c r="E17" s="39"/>
      <c r="F17" s="40" t="s">
        <v>26</v>
      </c>
      <c r="G17" s="40">
        <v>1</v>
      </c>
      <c r="H17" s="41"/>
      <c r="I17" s="42"/>
      <c r="J17" s="43">
        <f t="shared" ref="J17:J59" si="7">I17*H17</f>
        <v>0</v>
      </c>
      <c r="K17" s="42"/>
      <c r="L17" s="42"/>
      <c r="M17" s="44">
        <f t="shared" si="0"/>
        <v>0</v>
      </c>
      <c r="N17" s="45">
        <f t="shared" si="1"/>
        <v>0</v>
      </c>
      <c r="O17" s="44">
        <f t="shared" si="2"/>
        <v>0</v>
      </c>
      <c r="P17" s="44">
        <f t="shared" si="3"/>
        <v>0</v>
      </c>
      <c r="Q17" s="44">
        <f t="shared" si="4"/>
        <v>0</v>
      </c>
      <c r="R17" s="46">
        <f t="shared" si="5"/>
        <v>0</v>
      </c>
      <c r="S17" s="13"/>
      <c r="T17" s="13"/>
      <c r="U17" s="13"/>
    </row>
    <row r="18" spans="1:21" s="12" customFormat="1">
      <c r="A18" s="36">
        <f t="shared" si="6"/>
        <v>3</v>
      </c>
      <c r="B18" s="57" t="s">
        <v>104</v>
      </c>
      <c r="C18" s="38" t="s">
        <v>105</v>
      </c>
      <c r="D18" s="39" t="s">
        <v>68</v>
      </c>
      <c r="E18" s="39"/>
      <c r="F18" s="40" t="s">
        <v>26</v>
      </c>
      <c r="G18" s="40">
        <v>2</v>
      </c>
      <c r="H18" s="41"/>
      <c r="I18" s="42"/>
      <c r="J18" s="43">
        <f t="shared" si="7"/>
        <v>0</v>
      </c>
      <c r="K18" s="42"/>
      <c r="L18" s="42"/>
      <c r="M18" s="44">
        <f t="shared" si="0"/>
        <v>0</v>
      </c>
      <c r="N18" s="45">
        <f t="shared" si="1"/>
        <v>0</v>
      </c>
      <c r="O18" s="44">
        <f t="shared" si="2"/>
        <v>0</v>
      </c>
      <c r="P18" s="44">
        <f t="shared" si="3"/>
        <v>0</v>
      </c>
      <c r="Q18" s="44">
        <f t="shared" si="4"/>
        <v>0</v>
      </c>
      <c r="R18" s="46">
        <f t="shared" si="5"/>
        <v>0</v>
      </c>
      <c r="S18" s="13"/>
      <c r="T18" s="13"/>
    </row>
    <row r="19" spans="1:21" s="12" customFormat="1">
      <c r="A19" s="36">
        <f t="shared" si="6"/>
        <v>4</v>
      </c>
      <c r="B19" s="57" t="s">
        <v>106</v>
      </c>
      <c r="C19" s="38">
        <v>5090</v>
      </c>
      <c r="D19" s="39" t="s">
        <v>25</v>
      </c>
      <c r="E19" s="39"/>
      <c r="F19" s="40" t="s">
        <v>26</v>
      </c>
      <c r="G19" s="40">
        <v>2</v>
      </c>
      <c r="H19" s="41"/>
      <c r="I19" s="42"/>
      <c r="J19" s="43">
        <f t="shared" si="7"/>
        <v>0</v>
      </c>
      <c r="K19" s="42"/>
      <c r="L19" s="42"/>
      <c r="M19" s="44">
        <f t="shared" si="0"/>
        <v>0</v>
      </c>
      <c r="N19" s="45">
        <f t="shared" si="1"/>
        <v>0</v>
      </c>
      <c r="O19" s="44">
        <f t="shared" si="2"/>
        <v>0</v>
      </c>
      <c r="P19" s="44">
        <f t="shared" si="3"/>
        <v>0</v>
      </c>
      <c r="Q19" s="44">
        <f t="shared" si="4"/>
        <v>0</v>
      </c>
      <c r="R19" s="46">
        <f t="shared" si="5"/>
        <v>0</v>
      </c>
      <c r="S19" s="13"/>
      <c r="T19" s="13"/>
    </row>
    <row r="20" spans="1:21" s="12" customFormat="1">
      <c r="A20" s="36">
        <f t="shared" si="6"/>
        <v>5</v>
      </c>
      <c r="B20" s="37" t="s">
        <v>23</v>
      </c>
      <c r="C20" s="38" t="s">
        <v>24</v>
      </c>
      <c r="D20" s="39" t="s">
        <v>25</v>
      </c>
      <c r="E20" s="39"/>
      <c r="F20" s="40" t="s">
        <v>26</v>
      </c>
      <c r="G20" s="40">
        <v>97</v>
      </c>
      <c r="H20" s="41"/>
      <c r="I20" s="42"/>
      <c r="J20" s="43">
        <f t="shared" si="7"/>
        <v>0</v>
      </c>
      <c r="K20" s="42"/>
      <c r="L20" s="42"/>
      <c r="M20" s="44">
        <f t="shared" si="0"/>
        <v>0</v>
      </c>
      <c r="N20" s="45">
        <f t="shared" si="1"/>
        <v>0</v>
      </c>
      <c r="O20" s="44">
        <f t="shared" si="2"/>
        <v>0</v>
      </c>
      <c r="P20" s="44">
        <f t="shared" si="3"/>
        <v>0</v>
      </c>
      <c r="Q20" s="44">
        <f t="shared" si="4"/>
        <v>0</v>
      </c>
      <c r="R20" s="46">
        <f t="shared" si="5"/>
        <v>0</v>
      </c>
      <c r="S20" s="13"/>
      <c r="T20" s="13"/>
    </row>
    <row r="21" spans="1:21" s="12" customFormat="1" ht="12" customHeight="1">
      <c r="A21" s="36">
        <f t="shared" si="6"/>
        <v>6</v>
      </c>
      <c r="B21" s="47" t="s">
        <v>107</v>
      </c>
      <c r="C21" s="38" t="s">
        <v>28</v>
      </c>
      <c r="D21" s="39" t="s">
        <v>25</v>
      </c>
      <c r="E21" s="39"/>
      <c r="F21" s="40" t="s">
        <v>26</v>
      </c>
      <c r="G21" s="40">
        <v>72</v>
      </c>
      <c r="H21" s="41"/>
      <c r="I21" s="42"/>
      <c r="J21" s="43">
        <f t="shared" si="7"/>
        <v>0</v>
      </c>
      <c r="K21" s="42"/>
      <c r="L21" s="42"/>
      <c r="M21" s="44">
        <f t="shared" si="0"/>
        <v>0</v>
      </c>
      <c r="N21" s="45">
        <f t="shared" si="1"/>
        <v>0</v>
      </c>
      <c r="O21" s="44">
        <f t="shared" si="2"/>
        <v>0</v>
      </c>
      <c r="P21" s="44">
        <f t="shared" si="3"/>
        <v>0</v>
      </c>
      <c r="Q21" s="44">
        <f t="shared" si="4"/>
        <v>0</v>
      </c>
      <c r="R21" s="46">
        <f t="shared" si="5"/>
        <v>0</v>
      </c>
      <c r="S21" s="13"/>
      <c r="T21" s="13"/>
      <c r="U21" s="13"/>
    </row>
    <row r="22" spans="1:21" s="12" customFormat="1">
      <c r="A22" s="36">
        <f t="shared" si="6"/>
        <v>7</v>
      </c>
      <c r="B22" s="37" t="s">
        <v>29</v>
      </c>
      <c r="C22" s="38" t="s">
        <v>30</v>
      </c>
      <c r="D22" s="39" t="s">
        <v>31</v>
      </c>
      <c r="E22" s="39"/>
      <c r="F22" s="40" t="s">
        <v>26</v>
      </c>
      <c r="G22" s="40">
        <v>23</v>
      </c>
      <c r="H22" s="41"/>
      <c r="I22" s="42"/>
      <c r="J22" s="43">
        <f t="shared" si="7"/>
        <v>0</v>
      </c>
      <c r="K22" s="48"/>
      <c r="L22" s="42"/>
      <c r="M22" s="44">
        <f t="shared" si="0"/>
        <v>0</v>
      </c>
      <c r="N22" s="45">
        <f t="shared" si="1"/>
        <v>0</v>
      </c>
      <c r="O22" s="44">
        <f t="shared" si="2"/>
        <v>0</v>
      </c>
      <c r="P22" s="44">
        <f t="shared" si="3"/>
        <v>0</v>
      </c>
      <c r="Q22" s="44">
        <f t="shared" si="4"/>
        <v>0</v>
      </c>
      <c r="R22" s="46">
        <f t="shared" si="5"/>
        <v>0</v>
      </c>
      <c r="S22" s="13"/>
      <c r="T22" s="13"/>
      <c r="U22" s="13"/>
    </row>
    <row r="23" spans="1:21" s="12" customFormat="1">
      <c r="A23" s="36">
        <f t="shared" si="6"/>
        <v>8</v>
      </c>
      <c r="B23" s="37" t="s">
        <v>32</v>
      </c>
      <c r="C23" s="38">
        <v>3308</v>
      </c>
      <c r="D23" s="39" t="s">
        <v>25</v>
      </c>
      <c r="E23" s="39"/>
      <c r="F23" s="40" t="s">
        <v>26</v>
      </c>
      <c r="G23" s="40">
        <v>11</v>
      </c>
      <c r="H23" s="41"/>
      <c r="I23" s="42"/>
      <c r="J23" s="43">
        <f t="shared" si="7"/>
        <v>0</v>
      </c>
      <c r="K23" s="42"/>
      <c r="L23" s="42"/>
      <c r="M23" s="44">
        <f t="shared" si="0"/>
        <v>0</v>
      </c>
      <c r="N23" s="45">
        <f t="shared" si="1"/>
        <v>0</v>
      </c>
      <c r="O23" s="44">
        <f t="shared" si="2"/>
        <v>0</v>
      </c>
      <c r="P23" s="44">
        <f t="shared" si="3"/>
        <v>0</v>
      </c>
      <c r="Q23" s="44">
        <f t="shared" si="4"/>
        <v>0</v>
      </c>
      <c r="R23" s="46">
        <f t="shared" si="5"/>
        <v>0</v>
      </c>
      <c r="S23" s="13"/>
      <c r="T23" s="13"/>
    </row>
    <row r="24" spans="1:21" s="12" customFormat="1">
      <c r="A24" s="36">
        <f t="shared" si="6"/>
        <v>9</v>
      </c>
      <c r="B24" s="23" t="s">
        <v>33</v>
      </c>
      <c r="C24" s="17" t="s">
        <v>34</v>
      </c>
      <c r="D24" s="39" t="s">
        <v>25</v>
      </c>
      <c r="E24" s="39"/>
      <c r="F24" s="16" t="s">
        <v>26</v>
      </c>
      <c r="G24" s="16">
        <v>7</v>
      </c>
      <c r="H24" s="41"/>
      <c r="I24" s="42"/>
      <c r="J24" s="43">
        <f t="shared" si="7"/>
        <v>0</v>
      </c>
      <c r="K24" s="42"/>
      <c r="L24" s="42"/>
      <c r="M24" s="44">
        <f t="shared" si="0"/>
        <v>0</v>
      </c>
      <c r="N24" s="45">
        <f t="shared" si="1"/>
        <v>0</v>
      </c>
      <c r="O24" s="44">
        <f t="shared" si="2"/>
        <v>0</v>
      </c>
      <c r="P24" s="44">
        <f t="shared" si="3"/>
        <v>0</v>
      </c>
      <c r="Q24" s="44">
        <f t="shared" si="4"/>
        <v>0</v>
      </c>
      <c r="R24" s="46">
        <f t="shared" si="5"/>
        <v>0</v>
      </c>
      <c r="S24" s="13"/>
      <c r="T24" s="13"/>
      <c r="U24" s="13"/>
    </row>
    <row r="25" spans="1:21" s="12" customFormat="1">
      <c r="A25" s="36">
        <f t="shared" si="6"/>
        <v>10</v>
      </c>
      <c r="B25" s="47" t="s">
        <v>35</v>
      </c>
      <c r="C25" s="38" t="s">
        <v>36</v>
      </c>
      <c r="D25" s="39" t="s">
        <v>25</v>
      </c>
      <c r="E25" s="39"/>
      <c r="F25" s="40" t="s">
        <v>26</v>
      </c>
      <c r="G25" s="40">
        <v>11</v>
      </c>
      <c r="H25" s="41"/>
      <c r="I25" s="42"/>
      <c r="J25" s="43">
        <f t="shared" si="7"/>
        <v>0</v>
      </c>
      <c r="K25" s="42"/>
      <c r="L25" s="42"/>
      <c r="M25" s="44">
        <f t="shared" si="0"/>
        <v>0</v>
      </c>
      <c r="N25" s="45">
        <f t="shared" si="1"/>
        <v>0</v>
      </c>
      <c r="O25" s="44">
        <f t="shared" si="2"/>
        <v>0</v>
      </c>
      <c r="P25" s="44">
        <f t="shared" si="3"/>
        <v>0</v>
      </c>
      <c r="Q25" s="44">
        <f t="shared" si="4"/>
        <v>0</v>
      </c>
      <c r="R25" s="46">
        <f t="shared" si="5"/>
        <v>0</v>
      </c>
      <c r="S25" s="13"/>
      <c r="T25" s="13"/>
      <c r="U25" s="13"/>
    </row>
    <row r="26" spans="1:21" s="12" customFormat="1">
      <c r="A26" s="36">
        <f t="shared" si="6"/>
        <v>11</v>
      </c>
      <c r="B26" s="47" t="s">
        <v>37</v>
      </c>
      <c r="C26" s="38">
        <v>3379</v>
      </c>
      <c r="D26" s="39" t="s">
        <v>25</v>
      </c>
      <c r="E26" s="39"/>
      <c r="F26" s="40" t="s">
        <v>26</v>
      </c>
      <c r="G26" s="40">
        <v>18</v>
      </c>
      <c r="H26" s="41"/>
      <c r="I26" s="42"/>
      <c r="J26" s="43">
        <f t="shared" si="7"/>
        <v>0</v>
      </c>
      <c r="K26" s="42"/>
      <c r="L26" s="42"/>
      <c r="M26" s="44">
        <f t="shared" si="0"/>
        <v>0</v>
      </c>
      <c r="N26" s="45">
        <f t="shared" si="1"/>
        <v>0</v>
      </c>
      <c r="O26" s="44">
        <f t="shared" si="2"/>
        <v>0</v>
      </c>
      <c r="P26" s="44">
        <f t="shared" si="3"/>
        <v>0</v>
      </c>
      <c r="Q26" s="44">
        <f t="shared" si="4"/>
        <v>0</v>
      </c>
      <c r="R26" s="46">
        <f t="shared" si="5"/>
        <v>0</v>
      </c>
      <c r="S26" s="13"/>
      <c r="T26" s="13"/>
      <c r="U26" s="13"/>
    </row>
    <row r="27" spans="1:21" s="12" customFormat="1" ht="25.5">
      <c r="A27" s="36">
        <f t="shared" si="6"/>
        <v>12</v>
      </c>
      <c r="B27" s="37" t="s">
        <v>38</v>
      </c>
      <c r="C27" s="38" t="s">
        <v>39</v>
      </c>
      <c r="D27" s="39" t="s">
        <v>40</v>
      </c>
      <c r="E27" s="39"/>
      <c r="F27" s="40" t="s">
        <v>26</v>
      </c>
      <c r="G27" s="40">
        <v>4</v>
      </c>
      <c r="H27" s="41"/>
      <c r="I27" s="42"/>
      <c r="J27" s="43">
        <f t="shared" si="7"/>
        <v>0</v>
      </c>
      <c r="K27" s="42"/>
      <c r="L27" s="42"/>
      <c r="M27" s="44">
        <f t="shared" si="0"/>
        <v>0</v>
      </c>
      <c r="N27" s="45">
        <f t="shared" si="1"/>
        <v>0</v>
      </c>
      <c r="O27" s="44">
        <f t="shared" si="2"/>
        <v>0</v>
      </c>
      <c r="P27" s="44">
        <f t="shared" si="3"/>
        <v>0</v>
      </c>
      <c r="Q27" s="44">
        <f t="shared" si="4"/>
        <v>0</v>
      </c>
      <c r="R27" s="46">
        <f t="shared" si="5"/>
        <v>0</v>
      </c>
      <c r="S27" s="13"/>
      <c r="T27" s="13"/>
      <c r="U27" s="13"/>
    </row>
    <row r="28" spans="1:21" s="12" customFormat="1">
      <c r="A28" s="36">
        <f t="shared" si="6"/>
        <v>13</v>
      </c>
      <c r="B28" s="37" t="s">
        <v>41</v>
      </c>
      <c r="C28" s="38" t="s">
        <v>42</v>
      </c>
      <c r="D28" s="39" t="s">
        <v>40</v>
      </c>
      <c r="E28" s="39"/>
      <c r="F28" s="40" t="s">
        <v>26</v>
      </c>
      <c r="G28" s="40">
        <v>2</v>
      </c>
      <c r="H28" s="41"/>
      <c r="I28" s="42"/>
      <c r="J28" s="43">
        <f t="shared" si="7"/>
        <v>0</v>
      </c>
      <c r="K28" s="42"/>
      <c r="L28" s="42"/>
      <c r="M28" s="44">
        <f t="shared" si="0"/>
        <v>0</v>
      </c>
      <c r="N28" s="45">
        <f t="shared" si="1"/>
        <v>0</v>
      </c>
      <c r="O28" s="44">
        <f t="shared" si="2"/>
        <v>0</v>
      </c>
      <c r="P28" s="44">
        <f t="shared" si="3"/>
        <v>0</v>
      </c>
      <c r="Q28" s="44">
        <f t="shared" si="4"/>
        <v>0</v>
      </c>
      <c r="R28" s="46">
        <f t="shared" si="5"/>
        <v>0</v>
      </c>
      <c r="S28" s="13"/>
      <c r="T28" s="13"/>
      <c r="U28" s="13"/>
    </row>
    <row r="29" spans="1:21" s="12" customFormat="1" ht="25.5">
      <c r="A29" s="36">
        <f t="shared" si="6"/>
        <v>14</v>
      </c>
      <c r="B29" s="37" t="s">
        <v>43</v>
      </c>
      <c r="C29" s="49">
        <v>4439</v>
      </c>
      <c r="D29" s="50" t="s">
        <v>25</v>
      </c>
      <c r="E29" s="50"/>
      <c r="F29" s="40" t="s">
        <v>26</v>
      </c>
      <c r="G29" s="40">
        <v>17</v>
      </c>
      <c r="H29" s="41"/>
      <c r="I29" s="42"/>
      <c r="J29" s="43">
        <f t="shared" si="7"/>
        <v>0</v>
      </c>
      <c r="K29" s="42"/>
      <c r="L29" s="42"/>
      <c r="M29" s="44">
        <f t="shared" si="0"/>
        <v>0</v>
      </c>
      <c r="N29" s="45">
        <f t="shared" si="1"/>
        <v>0</v>
      </c>
      <c r="O29" s="44">
        <f t="shared" si="2"/>
        <v>0</v>
      </c>
      <c r="P29" s="44">
        <f t="shared" si="3"/>
        <v>0</v>
      </c>
      <c r="Q29" s="44">
        <f t="shared" si="4"/>
        <v>0</v>
      </c>
      <c r="R29" s="46">
        <f t="shared" si="5"/>
        <v>0</v>
      </c>
      <c r="S29" s="13"/>
      <c r="T29" s="13"/>
      <c r="U29" s="13"/>
    </row>
    <row r="30" spans="1:21" s="12" customFormat="1">
      <c r="A30" s="36">
        <f t="shared" si="6"/>
        <v>15</v>
      </c>
      <c r="B30" s="37" t="s">
        <v>44</v>
      </c>
      <c r="C30" s="49">
        <v>2348</v>
      </c>
      <c r="D30" s="50" t="s">
        <v>25</v>
      </c>
      <c r="E30" s="50"/>
      <c r="F30" s="40" t="s">
        <v>26</v>
      </c>
      <c r="G30" s="40">
        <f>G29</f>
        <v>17</v>
      </c>
      <c r="H30" s="41"/>
      <c r="I30" s="42"/>
      <c r="J30" s="43">
        <f t="shared" si="7"/>
        <v>0</v>
      </c>
      <c r="K30" s="42"/>
      <c r="L30" s="42"/>
      <c r="M30" s="44">
        <f t="shared" si="0"/>
        <v>0</v>
      </c>
      <c r="N30" s="45">
        <f t="shared" si="1"/>
        <v>0</v>
      </c>
      <c r="O30" s="44">
        <f t="shared" si="2"/>
        <v>0</v>
      </c>
      <c r="P30" s="44">
        <f t="shared" si="3"/>
        <v>0</v>
      </c>
      <c r="Q30" s="44">
        <f t="shared" si="4"/>
        <v>0</v>
      </c>
      <c r="R30" s="46">
        <f t="shared" si="5"/>
        <v>0</v>
      </c>
      <c r="S30" s="13"/>
      <c r="T30" s="13"/>
      <c r="U30" s="13"/>
    </row>
    <row r="31" spans="1:21" s="12" customFormat="1">
      <c r="A31" s="36">
        <f t="shared" si="6"/>
        <v>16</v>
      </c>
      <c r="B31" s="47" t="s">
        <v>45</v>
      </c>
      <c r="C31" s="38" t="s">
        <v>46</v>
      </c>
      <c r="D31" s="50" t="s">
        <v>47</v>
      </c>
      <c r="E31" s="50"/>
      <c r="F31" s="40" t="s">
        <v>48</v>
      </c>
      <c r="G31" s="40">
        <v>1</v>
      </c>
      <c r="H31" s="41"/>
      <c r="I31" s="42"/>
      <c r="J31" s="43">
        <f t="shared" si="7"/>
        <v>0</v>
      </c>
      <c r="K31" s="42"/>
      <c r="L31" s="42"/>
      <c r="M31" s="44">
        <f t="shared" si="0"/>
        <v>0</v>
      </c>
      <c r="N31" s="45">
        <f t="shared" si="1"/>
        <v>0</v>
      </c>
      <c r="O31" s="44">
        <f t="shared" si="2"/>
        <v>0</v>
      </c>
      <c r="P31" s="44">
        <f t="shared" si="3"/>
        <v>0</v>
      </c>
      <c r="Q31" s="44">
        <f t="shared" si="4"/>
        <v>0</v>
      </c>
      <c r="R31" s="46">
        <f t="shared" si="5"/>
        <v>0</v>
      </c>
      <c r="S31" s="13"/>
      <c r="T31" s="13"/>
      <c r="U31" s="13"/>
    </row>
    <row r="32" spans="1:21" s="12" customFormat="1">
      <c r="A32" s="36">
        <f t="shared" si="6"/>
        <v>17</v>
      </c>
      <c r="B32" s="47" t="s">
        <v>49</v>
      </c>
      <c r="C32" s="38" t="s">
        <v>46</v>
      </c>
      <c r="D32" s="50" t="s">
        <v>47</v>
      </c>
      <c r="E32" s="50"/>
      <c r="F32" s="40" t="s">
        <v>48</v>
      </c>
      <c r="G32" s="40">
        <v>20</v>
      </c>
      <c r="H32" s="41"/>
      <c r="I32" s="42"/>
      <c r="J32" s="43">
        <f t="shared" si="7"/>
        <v>0</v>
      </c>
      <c r="K32" s="42"/>
      <c r="L32" s="42"/>
      <c r="M32" s="44">
        <f t="shared" si="0"/>
        <v>0</v>
      </c>
      <c r="N32" s="45">
        <f t="shared" si="1"/>
        <v>0</v>
      </c>
      <c r="O32" s="44">
        <f t="shared" si="2"/>
        <v>0</v>
      </c>
      <c r="P32" s="44">
        <f t="shared" si="3"/>
        <v>0</v>
      </c>
      <c r="Q32" s="44">
        <f t="shared" si="4"/>
        <v>0</v>
      </c>
      <c r="R32" s="46">
        <f t="shared" si="5"/>
        <v>0</v>
      </c>
      <c r="S32" s="13"/>
      <c r="T32" s="13"/>
      <c r="U32" s="13"/>
    </row>
    <row r="33" spans="1:21" s="12" customFormat="1" ht="25.5">
      <c r="A33" s="36">
        <f t="shared" si="6"/>
        <v>18</v>
      </c>
      <c r="B33" s="56" t="s">
        <v>59</v>
      </c>
      <c r="C33" s="38">
        <v>4461</v>
      </c>
      <c r="D33" s="39" t="s">
        <v>25</v>
      </c>
      <c r="E33" s="39"/>
      <c r="F33" s="40" t="s">
        <v>48</v>
      </c>
      <c r="G33" s="49">
        <v>5</v>
      </c>
      <c r="H33" s="41"/>
      <c r="I33" s="42"/>
      <c r="J33" s="43">
        <f t="shared" si="7"/>
        <v>0</v>
      </c>
      <c r="K33" s="42"/>
      <c r="L33" s="42"/>
      <c r="M33" s="44">
        <f t="shared" si="0"/>
        <v>0</v>
      </c>
      <c r="N33" s="45">
        <f t="shared" si="1"/>
        <v>0</v>
      </c>
      <c r="O33" s="44">
        <f t="shared" si="2"/>
        <v>0</v>
      </c>
      <c r="P33" s="44">
        <f t="shared" si="3"/>
        <v>0</v>
      </c>
      <c r="Q33" s="44">
        <f t="shared" si="4"/>
        <v>0</v>
      </c>
      <c r="R33" s="46">
        <f t="shared" si="5"/>
        <v>0</v>
      </c>
      <c r="S33" s="13"/>
      <c r="T33" s="13"/>
      <c r="U33" s="13"/>
    </row>
    <row r="34" spans="1:21" s="12" customFormat="1" ht="25.5">
      <c r="A34" s="36">
        <f t="shared" si="6"/>
        <v>19</v>
      </c>
      <c r="B34" s="56" t="s">
        <v>60</v>
      </c>
      <c r="C34" s="38">
        <v>4462</v>
      </c>
      <c r="D34" s="39" t="s">
        <v>25</v>
      </c>
      <c r="E34" s="39"/>
      <c r="F34" s="40" t="s">
        <v>48</v>
      </c>
      <c r="G34" s="49">
        <v>6</v>
      </c>
      <c r="H34" s="41"/>
      <c r="I34" s="42"/>
      <c r="J34" s="43">
        <f t="shared" si="7"/>
        <v>0</v>
      </c>
      <c r="K34" s="42"/>
      <c r="L34" s="42"/>
      <c r="M34" s="44">
        <f t="shared" si="0"/>
        <v>0</v>
      </c>
      <c r="N34" s="45">
        <f t="shared" si="1"/>
        <v>0</v>
      </c>
      <c r="O34" s="44">
        <f t="shared" si="2"/>
        <v>0</v>
      </c>
      <c r="P34" s="44">
        <f t="shared" si="3"/>
        <v>0</v>
      </c>
      <c r="Q34" s="44">
        <f t="shared" si="4"/>
        <v>0</v>
      </c>
      <c r="R34" s="46">
        <f t="shared" si="5"/>
        <v>0</v>
      </c>
      <c r="S34" s="13"/>
      <c r="T34" s="13"/>
      <c r="U34" s="13"/>
    </row>
    <row r="35" spans="1:21" s="12" customFormat="1" ht="15.75" customHeight="1">
      <c r="A35" s="36">
        <f t="shared" si="6"/>
        <v>20</v>
      </c>
      <c r="B35" s="56" t="s">
        <v>61</v>
      </c>
      <c r="C35" s="38">
        <v>3364</v>
      </c>
      <c r="D35" s="39" t="s">
        <v>25</v>
      </c>
      <c r="E35" s="39"/>
      <c r="F35" s="40" t="s">
        <v>48</v>
      </c>
      <c r="G35" s="49">
        <v>2</v>
      </c>
      <c r="H35" s="41"/>
      <c r="I35" s="42"/>
      <c r="J35" s="43">
        <f t="shared" si="7"/>
        <v>0</v>
      </c>
      <c r="K35" s="42"/>
      <c r="L35" s="42"/>
      <c r="M35" s="44">
        <f t="shared" si="0"/>
        <v>0</v>
      </c>
      <c r="N35" s="45">
        <f t="shared" si="1"/>
        <v>0</v>
      </c>
      <c r="O35" s="44">
        <f t="shared" si="2"/>
        <v>0</v>
      </c>
      <c r="P35" s="44">
        <f t="shared" si="3"/>
        <v>0</v>
      </c>
      <c r="Q35" s="44">
        <f t="shared" si="4"/>
        <v>0</v>
      </c>
      <c r="R35" s="46">
        <f t="shared" si="5"/>
        <v>0</v>
      </c>
      <c r="S35" s="13"/>
      <c r="T35" s="13"/>
      <c r="U35" s="13"/>
    </row>
    <row r="36" spans="1:21" s="12" customFormat="1">
      <c r="A36" s="36">
        <f t="shared" si="6"/>
        <v>21</v>
      </c>
      <c r="B36" s="47" t="s">
        <v>62</v>
      </c>
      <c r="C36" s="38">
        <v>3362</v>
      </c>
      <c r="D36" s="39" t="s">
        <v>25</v>
      </c>
      <c r="E36" s="39"/>
      <c r="F36" s="40" t="s">
        <v>48</v>
      </c>
      <c r="G36" s="49">
        <f>G33+G34+G35</f>
        <v>13</v>
      </c>
      <c r="H36" s="41"/>
      <c r="I36" s="42"/>
      <c r="J36" s="43">
        <f t="shared" si="7"/>
        <v>0</v>
      </c>
      <c r="K36" s="42"/>
      <c r="L36" s="42"/>
      <c r="M36" s="44">
        <f t="shared" si="0"/>
        <v>0</v>
      </c>
      <c r="N36" s="45">
        <f t="shared" si="1"/>
        <v>0</v>
      </c>
      <c r="O36" s="44">
        <f t="shared" si="2"/>
        <v>0</v>
      </c>
      <c r="P36" s="44">
        <f t="shared" si="3"/>
        <v>0</v>
      </c>
      <c r="Q36" s="44">
        <f t="shared" si="4"/>
        <v>0</v>
      </c>
      <c r="R36" s="46">
        <f t="shared" si="5"/>
        <v>0</v>
      </c>
      <c r="S36" s="13"/>
      <c r="T36" s="13"/>
      <c r="U36" s="13"/>
    </row>
    <row r="37" spans="1:21" s="12" customFormat="1">
      <c r="A37" s="36">
        <f t="shared" si="6"/>
        <v>22</v>
      </c>
      <c r="B37" s="47" t="s">
        <v>63</v>
      </c>
      <c r="C37" s="38" t="s">
        <v>64</v>
      </c>
      <c r="D37" s="39" t="s">
        <v>65</v>
      </c>
      <c r="E37" s="39"/>
      <c r="F37" s="40" t="s">
        <v>48</v>
      </c>
      <c r="G37" s="49">
        <v>4</v>
      </c>
      <c r="H37" s="41"/>
      <c r="I37" s="42"/>
      <c r="J37" s="43">
        <f t="shared" si="7"/>
        <v>0</v>
      </c>
      <c r="K37" s="42"/>
      <c r="L37" s="42"/>
      <c r="M37" s="44">
        <f t="shared" si="0"/>
        <v>0</v>
      </c>
      <c r="N37" s="45">
        <f t="shared" si="1"/>
        <v>0</v>
      </c>
      <c r="O37" s="44">
        <f t="shared" si="2"/>
        <v>0</v>
      </c>
      <c r="P37" s="44">
        <f t="shared" si="3"/>
        <v>0</v>
      </c>
      <c r="Q37" s="44">
        <f t="shared" si="4"/>
        <v>0</v>
      </c>
      <c r="R37" s="46">
        <f t="shared" si="5"/>
        <v>0</v>
      </c>
      <c r="S37" s="13"/>
      <c r="T37" s="13"/>
      <c r="U37" s="13"/>
    </row>
    <row r="38" spans="1:21" s="12" customFormat="1">
      <c r="A38" s="36">
        <f t="shared" si="6"/>
        <v>23</v>
      </c>
      <c r="B38" s="57" t="s">
        <v>66</v>
      </c>
      <c r="C38" s="38" t="s">
        <v>67</v>
      </c>
      <c r="D38" s="39" t="s">
        <v>68</v>
      </c>
      <c r="E38" s="39"/>
      <c r="F38" s="40" t="s">
        <v>26</v>
      </c>
      <c r="G38" s="40">
        <f>G37*2</f>
        <v>8</v>
      </c>
      <c r="H38" s="41"/>
      <c r="I38" s="42"/>
      <c r="J38" s="43">
        <f t="shared" si="7"/>
        <v>0</v>
      </c>
      <c r="K38" s="42"/>
      <c r="L38" s="42"/>
      <c r="M38" s="44">
        <f t="shared" ref="M38:M59" si="8">SUM(J38:L38)</f>
        <v>0</v>
      </c>
      <c r="N38" s="45">
        <f t="shared" ref="N38:N59" si="9">H38*G38</f>
        <v>0</v>
      </c>
      <c r="O38" s="44">
        <f t="shared" ref="O38:O59" si="10">J38*G38</f>
        <v>0</v>
      </c>
      <c r="P38" s="44">
        <f t="shared" ref="P38:P59" si="11">K38*G38</f>
        <v>0</v>
      </c>
      <c r="Q38" s="44">
        <f t="shared" ref="Q38:Q59" si="12">L38*G38</f>
        <v>0</v>
      </c>
      <c r="R38" s="46">
        <f t="shared" ref="R38:R59" si="13">SUM(O38:Q38)</f>
        <v>0</v>
      </c>
      <c r="S38" s="13"/>
      <c r="T38" s="13"/>
      <c r="U38" s="13"/>
    </row>
    <row r="39" spans="1:21" s="12" customFormat="1">
      <c r="A39" s="36">
        <f t="shared" si="6"/>
        <v>24</v>
      </c>
      <c r="B39" s="57" t="s">
        <v>69</v>
      </c>
      <c r="C39" s="38">
        <v>4585</v>
      </c>
      <c r="D39" s="39" t="s">
        <v>25</v>
      </c>
      <c r="E39" s="39"/>
      <c r="F39" s="40" t="s">
        <v>48</v>
      </c>
      <c r="G39" s="40">
        <v>1</v>
      </c>
      <c r="H39" s="41"/>
      <c r="I39" s="42"/>
      <c r="J39" s="43">
        <f t="shared" si="7"/>
        <v>0</v>
      </c>
      <c r="K39" s="42"/>
      <c r="L39" s="42"/>
      <c r="M39" s="44">
        <f t="shared" si="8"/>
        <v>0</v>
      </c>
      <c r="N39" s="45">
        <f t="shared" si="9"/>
        <v>0</v>
      </c>
      <c r="O39" s="44">
        <f t="shared" si="10"/>
        <v>0</v>
      </c>
      <c r="P39" s="44">
        <f t="shared" si="11"/>
        <v>0</v>
      </c>
      <c r="Q39" s="44">
        <f t="shared" si="12"/>
        <v>0</v>
      </c>
      <c r="R39" s="46">
        <f t="shared" si="13"/>
        <v>0</v>
      </c>
      <c r="S39" s="13"/>
      <c r="T39" s="13"/>
      <c r="U39" s="13"/>
    </row>
    <row r="40" spans="1:21" s="12" customFormat="1">
      <c r="A40" s="36">
        <f t="shared" si="6"/>
        <v>25</v>
      </c>
      <c r="B40" s="57" t="s">
        <v>70</v>
      </c>
      <c r="C40" s="38">
        <v>4466</v>
      </c>
      <c r="D40" s="39" t="s">
        <v>25</v>
      </c>
      <c r="E40" s="39"/>
      <c r="F40" s="40" t="s">
        <v>48</v>
      </c>
      <c r="G40" s="40">
        <f>G39</f>
        <v>1</v>
      </c>
      <c r="H40" s="41"/>
      <c r="I40" s="42"/>
      <c r="J40" s="43">
        <f t="shared" si="7"/>
        <v>0</v>
      </c>
      <c r="K40" s="42"/>
      <c r="L40" s="42"/>
      <c r="M40" s="44">
        <f t="shared" si="8"/>
        <v>0</v>
      </c>
      <c r="N40" s="45">
        <f t="shared" si="9"/>
        <v>0</v>
      </c>
      <c r="O40" s="44">
        <f t="shared" si="10"/>
        <v>0</v>
      </c>
      <c r="P40" s="44">
        <f t="shared" si="11"/>
        <v>0</v>
      </c>
      <c r="Q40" s="44">
        <f t="shared" si="12"/>
        <v>0</v>
      </c>
      <c r="R40" s="46">
        <f t="shared" si="13"/>
        <v>0</v>
      </c>
      <c r="S40" s="13"/>
      <c r="T40" s="13"/>
      <c r="U40" s="13"/>
    </row>
    <row r="41" spans="1:21" s="12" customFormat="1">
      <c r="A41" s="36">
        <f t="shared" si="6"/>
        <v>26</v>
      </c>
      <c r="B41" s="57" t="s">
        <v>71</v>
      </c>
      <c r="C41" s="38" t="s">
        <v>72</v>
      </c>
      <c r="D41" s="39" t="s">
        <v>68</v>
      </c>
      <c r="E41" s="39"/>
      <c r="F41" s="40" t="s">
        <v>48</v>
      </c>
      <c r="G41" s="40">
        <f>G40*2</f>
        <v>2</v>
      </c>
      <c r="H41" s="41"/>
      <c r="I41" s="42"/>
      <c r="J41" s="43">
        <f t="shared" si="7"/>
        <v>0</v>
      </c>
      <c r="K41" s="42"/>
      <c r="L41" s="42"/>
      <c r="M41" s="44">
        <f t="shared" si="8"/>
        <v>0</v>
      </c>
      <c r="N41" s="45">
        <f t="shared" si="9"/>
        <v>0</v>
      </c>
      <c r="O41" s="44">
        <f t="shared" si="10"/>
        <v>0</v>
      </c>
      <c r="P41" s="44">
        <f t="shared" si="11"/>
        <v>0</v>
      </c>
      <c r="Q41" s="44">
        <f t="shared" si="12"/>
        <v>0</v>
      </c>
      <c r="R41" s="46">
        <f t="shared" si="13"/>
        <v>0</v>
      </c>
      <c r="S41" s="13"/>
      <c r="T41" s="13"/>
    </row>
    <row r="42" spans="1:21" s="12" customFormat="1" ht="25.5">
      <c r="A42" s="36">
        <f t="shared" si="6"/>
        <v>27</v>
      </c>
      <c r="B42" s="47" t="s">
        <v>73</v>
      </c>
      <c r="C42" s="49" t="s">
        <v>74</v>
      </c>
      <c r="D42" s="113"/>
      <c r="E42" s="113"/>
      <c r="F42" s="40" t="s">
        <v>55</v>
      </c>
      <c r="G42" s="53">
        <f>1218*3</f>
        <v>3654</v>
      </c>
      <c r="H42" s="41"/>
      <c r="I42" s="42"/>
      <c r="J42" s="43">
        <f t="shared" si="7"/>
        <v>0</v>
      </c>
      <c r="K42" s="42"/>
      <c r="L42" s="42"/>
      <c r="M42" s="44">
        <f t="shared" si="8"/>
        <v>0</v>
      </c>
      <c r="N42" s="45">
        <f t="shared" si="9"/>
        <v>0</v>
      </c>
      <c r="O42" s="44">
        <f t="shared" si="10"/>
        <v>0</v>
      </c>
      <c r="P42" s="44">
        <f t="shared" si="11"/>
        <v>0</v>
      </c>
      <c r="Q42" s="44">
        <f t="shared" si="12"/>
        <v>0</v>
      </c>
      <c r="R42" s="46">
        <f t="shared" si="13"/>
        <v>0</v>
      </c>
      <c r="S42" s="13"/>
      <c r="T42" s="13"/>
    </row>
    <row r="43" spans="1:21" s="12" customFormat="1" ht="14.25">
      <c r="A43" s="36">
        <f t="shared" si="6"/>
        <v>28</v>
      </c>
      <c r="B43" s="47" t="s">
        <v>108</v>
      </c>
      <c r="C43" s="68" t="s">
        <v>109</v>
      </c>
      <c r="D43" s="113" t="s">
        <v>110</v>
      </c>
      <c r="E43" s="113"/>
      <c r="F43" s="40" t="s">
        <v>55</v>
      </c>
      <c r="G43" s="53">
        <f>66*3</f>
        <v>198</v>
      </c>
      <c r="H43" s="41"/>
      <c r="I43" s="42"/>
      <c r="J43" s="43">
        <f t="shared" si="7"/>
        <v>0</v>
      </c>
      <c r="K43" s="42"/>
      <c r="L43" s="42"/>
      <c r="M43" s="44">
        <f t="shared" si="8"/>
        <v>0</v>
      </c>
      <c r="N43" s="45">
        <f t="shared" si="9"/>
        <v>0</v>
      </c>
      <c r="O43" s="44">
        <f t="shared" si="10"/>
        <v>0</v>
      </c>
      <c r="P43" s="44">
        <f t="shared" si="11"/>
        <v>0</v>
      </c>
      <c r="Q43" s="44">
        <f t="shared" si="12"/>
        <v>0</v>
      </c>
      <c r="R43" s="46">
        <f t="shared" si="13"/>
        <v>0</v>
      </c>
      <c r="S43" s="13"/>
      <c r="T43" s="13"/>
    </row>
    <row r="44" spans="1:21" s="12" customFormat="1">
      <c r="A44" s="36">
        <f t="shared" si="6"/>
        <v>29</v>
      </c>
      <c r="B44" s="47" t="s">
        <v>111</v>
      </c>
      <c r="C44" s="49" t="s">
        <v>112</v>
      </c>
      <c r="D44" s="113"/>
      <c r="E44" s="113"/>
      <c r="F44" s="40" t="s">
        <v>55</v>
      </c>
      <c r="G44" s="69">
        <v>100</v>
      </c>
      <c r="H44" s="41"/>
      <c r="I44" s="42"/>
      <c r="J44" s="43">
        <f t="shared" si="7"/>
        <v>0</v>
      </c>
      <c r="K44" s="42"/>
      <c r="L44" s="42"/>
      <c r="M44" s="44">
        <f t="shared" si="8"/>
        <v>0</v>
      </c>
      <c r="N44" s="45">
        <f t="shared" si="9"/>
        <v>0</v>
      </c>
      <c r="O44" s="44">
        <f t="shared" si="10"/>
        <v>0</v>
      </c>
      <c r="P44" s="44">
        <f t="shared" si="11"/>
        <v>0</v>
      </c>
      <c r="Q44" s="44">
        <f t="shared" si="12"/>
        <v>0</v>
      </c>
      <c r="R44" s="46">
        <f t="shared" si="13"/>
        <v>0</v>
      </c>
      <c r="S44" s="13"/>
      <c r="T44" s="13"/>
    </row>
    <row r="45" spans="1:21" s="12" customFormat="1">
      <c r="A45" s="36">
        <f t="shared" si="6"/>
        <v>30</v>
      </c>
      <c r="B45" s="47" t="s">
        <v>75</v>
      </c>
      <c r="C45" s="49" t="s">
        <v>76</v>
      </c>
      <c r="D45" s="113"/>
      <c r="E45" s="113"/>
      <c r="F45" s="40" t="s">
        <v>55</v>
      </c>
      <c r="G45" s="69">
        <f>(G37+G40)*30</f>
        <v>150</v>
      </c>
      <c r="H45" s="41"/>
      <c r="I45" s="42"/>
      <c r="J45" s="43">
        <f t="shared" si="7"/>
        <v>0</v>
      </c>
      <c r="K45" s="42"/>
      <c r="L45" s="42"/>
      <c r="M45" s="44">
        <f t="shared" si="8"/>
        <v>0</v>
      </c>
      <c r="N45" s="45">
        <f t="shared" si="9"/>
        <v>0</v>
      </c>
      <c r="O45" s="44">
        <f t="shared" si="10"/>
        <v>0</v>
      </c>
      <c r="P45" s="44">
        <f t="shared" si="11"/>
        <v>0</v>
      </c>
      <c r="Q45" s="44">
        <f t="shared" si="12"/>
        <v>0</v>
      </c>
      <c r="R45" s="46">
        <f t="shared" si="13"/>
        <v>0</v>
      </c>
      <c r="S45" s="13"/>
      <c r="T45" s="13"/>
      <c r="U45" s="13"/>
    </row>
    <row r="46" spans="1:21" s="12" customFormat="1" ht="25.5">
      <c r="A46" s="36">
        <f t="shared" si="6"/>
        <v>31</v>
      </c>
      <c r="B46" s="47" t="s">
        <v>113</v>
      </c>
      <c r="C46" s="38" t="s">
        <v>114</v>
      </c>
      <c r="D46" s="113"/>
      <c r="E46" s="113"/>
      <c r="F46" s="40" t="s">
        <v>55</v>
      </c>
      <c r="G46" s="69">
        <f>193*3</f>
        <v>579</v>
      </c>
      <c r="H46" s="41"/>
      <c r="I46" s="42"/>
      <c r="J46" s="43">
        <f t="shared" si="7"/>
        <v>0</v>
      </c>
      <c r="K46" s="42"/>
      <c r="L46" s="42"/>
      <c r="M46" s="44">
        <f t="shared" si="8"/>
        <v>0</v>
      </c>
      <c r="N46" s="45">
        <f t="shared" si="9"/>
        <v>0</v>
      </c>
      <c r="O46" s="44">
        <f t="shared" si="10"/>
        <v>0</v>
      </c>
      <c r="P46" s="44">
        <f t="shared" si="11"/>
        <v>0</v>
      </c>
      <c r="Q46" s="44">
        <f t="shared" si="12"/>
        <v>0</v>
      </c>
      <c r="R46" s="46">
        <f t="shared" si="13"/>
        <v>0</v>
      </c>
      <c r="S46" s="13"/>
      <c r="T46" s="13"/>
      <c r="U46" s="13"/>
    </row>
    <row r="47" spans="1:21" s="12" customFormat="1" ht="25.5">
      <c r="A47" s="36">
        <f t="shared" si="6"/>
        <v>32</v>
      </c>
      <c r="B47" s="37" t="s">
        <v>115</v>
      </c>
      <c r="C47" s="49" t="s">
        <v>116</v>
      </c>
      <c r="D47" s="50" t="s">
        <v>79</v>
      </c>
      <c r="E47" s="50"/>
      <c r="F47" s="40" t="s">
        <v>48</v>
      </c>
      <c r="G47" s="49">
        <v>2</v>
      </c>
      <c r="H47" s="41"/>
      <c r="I47" s="42"/>
      <c r="J47" s="43">
        <f t="shared" si="7"/>
        <v>0</v>
      </c>
      <c r="K47" s="42"/>
      <c r="L47" s="42"/>
      <c r="M47" s="44">
        <f t="shared" si="8"/>
        <v>0</v>
      </c>
      <c r="N47" s="45">
        <f t="shared" si="9"/>
        <v>0</v>
      </c>
      <c r="O47" s="44">
        <f t="shared" si="10"/>
        <v>0</v>
      </c>
      <c r="P47" s="44">
        <f t="shared" si="11"/>
        <v>0</v>
      </c>
      <c r="Q47" s="44">
        <f t="shared" si="12"/>
        <v>0</v>
      </c>
      <c r="R47" s="46">
        <f t="shared" si="13"/>
        <v>0</v>
      </c>
      <c r="S47" s="13"/>
      <c r="T47" s="13"/>
      <c r="U47" s="13"/>
    </row>
    <row r="48" spans="1:21" s="12" customFormat="1">
      <c r="A48" s="36">
        <f t="shared" si="6"/>
        <v>33</v>
      </c>
      <c r="B48" s="37" t="s">
        <v>117</v>
      </c>
      <c r="C48" s="49" t="s">
        <v>118</v>
      </c>
      <c r="D48" s="50" t="s">
        <v>119</v>
      </c>
      <c r="E48" s="50"/>
      <c r="F48" s="40" t="s">
        <v>48</v>
      </c>
      <c r="G48" s="49">
        <v>2</v>
      </c>
      <c r="H48" s="41"/>
      <c r="I48" s="42"/>
      <c r="J48" s="43">
        <f t="shared" si="7"/>
        <v>0</v>
      </c>
      <c r="K48" s="42"/>
      <c r="L48" s="42"/>
      <c r="M48" s="44">
        <f t="shared" si="8"/>
        <v>0</v>
      </c>
      <c r="N48" s="45">
        <f t="shared" si="9"/>
        <v>0</v>
      </c>
      <c r="O48" s="44">
        <f t="shared" si="10"/>
        <v>0</v>
      </c>
      <c r="P48" s="44">
        <f t="shared" si="11"/>
        <v>0</v>
      </c>
      <c r="Q48" s="44">
        <f t="shared" si="12"/>
        <v>0</v>
      </c>
      <c r="R48" s="46">
        <f t="shared" si="13"/>
        <v>0</v>
      </c>
      <c r="S48" s="13"/>
      <c r="T48" s="13"/>
      <c r="U48" s="13"/>
    </row>
    <row r="49" spans="1:21" s="12" customFormat="1">
      <c r="A49" s="36">
        <f t="shared" si="6"/>
        <v>34</v>
      </c>
      <c r="B49" s="37" t="s">
        <v>77</v>
      </c>
      <c r="C49" s="49" t="s">
        <v>78</v>
      </c>
      <c r="D49" s="39" t="s">
        <v>79</v>
      </c>
      <c r="E49" s="39"/>
      <c r="F49" s="40" t="s">
        <v>48</v>
      </c>
      <c r="G49" s="49">
        <v>2</v>
      </c>
      <c r="H49" s="41"/>
      <c r="I49" s="42"/>
      <c r="J49" s="43">
        <f t="shared" si="7"/>
        <v>0</v>
      </c>
      <c r="K49" s="42"/>
      <c r="L49" s="42"/>
      <c r="M49" s="44">
        <f t="shared" si="8"/>
        <v>0</v>
      </c>
      <c r="N49" s="45">
        <f t="shared" si="9"/>
        <v>0</v>
      </c>
      <c r="O49" s="44">
        <f t="shared" si="10"/>
        <v>0</v>
      </c>
      <c r="P49" s="44">
        <f t="shared" si="11"/>
        <v>0</v>
      </c>
      <c r="Q49" s="44">
        <f t="shared" si="12"/>
        <v>0</v>
      </c>
      <c r="R49" s="46">
        <f t="shared" si="13"/>
        <v>0</v>
      </c>
      <c r="S49" s="13"/>
      <c r="T49" s="13"/>
      <c r="U49" s="13"/>
    </row>
    <row r="50" spans="1:21" s="12" customFormat="1">
      <c r="A50" s="36">
        <f t="shared" si="6"/>
        <v>35</v>
      </c>
      <c r="B50" s="58" t="s">
        <v>80</v>
      </c>
      <c r="C50" s="49"/>
      <c r="D50" s="113"/>
      <c r="E50" s="113"/>
      <c r="F50" s="40"/>
      <c r="G50" s="49"/>
      <c r="H50" s="41"/>
      <c r="I50" s="42"/>
      <c r="J50" s="43">
        <f t="shared" si="7"/>
        <v>0</v>
      </c>
      <c r="K50" s="42"/>
      <c r="L50" s="42"/>
      <c r="M50" s="44">
        <f t="shared" si="8"/>
        <v>0</v>
      </c>
      <c r="N50" s="45">
        <f t="shared" si="9"/>
        <v>0</v>
      </c>
      <c r="O50" s="44">
        <f t="shared" si="10"/>
        <v>0</v>
      </c>
      <c r="P50" s="44">
        <f t="shared" si="11"/>
        <v>0</v>
      </c>
      <c r="Q50" s="44">
        <f t="shared" si="12"/>
        <v>0</v>
      </c>
      <c r="R50" s="46">
        <f t="shared" si="13"/>
        <v>0</v>
      </c>
      <c r="S50" s="13"/>
      <c r="T50" s="13"/>
      <c r="U50" s="13"/>
    </row>
    <row r="51" spans="1:21" s="12" customFormat="1" ht="15.75" customHeight="1">
      <c r="A51" s="36">
        <f t="shared" si="6"/>
        <v>36</v>
      </c>
      <c r="B51" s="59" t="s">
        <v>81</v>
      </c>
      <c r="C51" s="60" t="s">
        <v>82</v>
      </c>
      <c r="D51" s="113"/>
      <c r="E51" s="113"/>
      <c r="F51" s="49" t="s">
        <v>48</v>
      </c>
      <c r="G51" s="49">
        <f>G20+G23+G27+G28+G29+G31+G33+G34+G39+G35+G32</f>
        <v>166</v>
      </c>
      <c r="H51" s="41"/>
      <c r="I51" s="42"/>
      <c r="J51" s="43">
        <f t="shared" si="7"/>
        <v>0</v>
      </c>
      <c r="K51" s="42"/>
      <c r="L51" s="42"/>
      <c r="M51" s="44">
        <f t="shared" si="8"/>
        <v>0</v>
      </c>
      <c r="N51" s="45">
        <f t="shared" si="9"/>
        <v>0</v>
      </c>
      <c r="O51" s="44">
        <f t="shared" si="10"/>
        <v>0</v>
      </c>
      <c r="P51" s="44">
        <f t="shared" si="11"/>
        <v>0</v>
      </c>
      <c r="Q51" s="44">
        <f t="shared" si="12"/>
        <v>0</v>
      </c>
      <c r="R51" s="46">
        <f t="shared" si="13"/>
        <v>0</v>
      </c>
      <c r="S51" s="13"/>
      <c r="T51" s="13"/>
      <c r="U51" s="13"/>
    </row>
    <row r="52" spans="1:21" s="12" customFormat="1">
      <c r="A52" s="36">
        <f t="shared" si="6"/>
        <v>37</v>
      </c>
      <c r="B52" s="61" t="s">
        <v>83</v>
      </c>
      <c r="C52" s="62" t="s">
        <v>84</v>
      </c>
      <c r="D52" s="50" t="s">
        <v>85</v>
      </c>
      <c r="E52" s="50"/>
      <c r="F52" s="49" t="s">
        <v>55</v>
      </c>
      <c r="G52" s="53">
        <f>G44+G42+G46+G45</f>
        <v>4483</v>
      </c>
      <c r="H52" s="41"/>
      <c r="I52" s="42"/>
      <c r="J52" s="43">
        <f t="shared" si="7"/>
        <v>0</v>
      </c>
      <c r="K52" s="42"/>
      <c r="L52" s="42"/>
      <c r="M52" s="44">
        <f t="shared" si="8"/>
        <v>0</v>
      </c>
      <c r="N52" s="45">
        <f t="shared" si="9"/>
        <v>0</v>
      </c>
      <c r="O52" s="44">
        <f t="shared" si="10"/>
        <v>0</v>
      </c>
      <c r="P52" s="44">
        <f t="shared" si="11"/>
        <v>0</v>
      </c>
      <c r="Q52" s="44">
        <f t="shared" si="12"/>
        <v>0</v>
      </c>
      <c r="R52" s="46">
        <f t="shared" si="13"/>
        <v>0</v>
      </c>
      <c r="S52" s="13"/>
      <c r="T52" s="13"/>
      <c r="U52" s="13"/>
    </row>
    <row r="53" spans="1:21" s="12" customFormat="1">
      <c r="A53" s="36">
        <f t="shared" si="6"/>
        <v>38</v>
      </c>
      <c r="B53" s="61" t="s">
        <v>86</v>
      </c>
      <c r="C53" s="62" t="s">
        <v>87</v>
      </c>
      <c r="D53" s="50" t="s">
        <v>88</v>
      </c>
      <c r="E53" s="50"/>
      <c r="F53" s="49" t="s">
        <v>55</v>
      </c>
      <c r="G53" s="53">
        <f>4*6</f>
        <v>24</v>
      </c>
      <c r="H53" s="41"/>
      <c r="I53" s="42"/>
      <c r="J53" s="43">
        <f t="shared" si="7"/>
        <v>0</v>
      </c>
      <c r="K53" s="42"/>
      <c r="L53" s="42"/>
      <c r="M53" s="44">
        <f t="shared" si="8"/>
        <v>0</v>
      </c>
      <c r="N53" s="45">
        <f t="shared" si="9"/>
        <v>0</v>
      </c>
      <c r="O53" s="44">
        <f t="shared" si="10"/>
        <v>0</v>
      </c>
      <c r="P53" s="44">
        <f t="shared" si="11"/>
        <v>0</v>
      </c>
      <c r="Q53" s="44">
        <f t="shared" si="12"/>
        <v>0</v>
      </c>
      <c r="R53" s="46">
        <f t="shared" si="13"/>
        <v>0</v>
      </c>
      <c r="S53" s="13"/>
      <c r="T53" s="13"/>
      <c r="U53" s="13"/>
    </row>
    <row r="54" spans="1:21" s="12" customFormat="1" ht="25.5">
      <c r="A54" s="36">
        <f t="shared" si="6"/>
        <v>39</v>
      </c>
      <c r="B54" s="61" t="s">
        <v>120</v>
      </c>
      <c r="C54" s="62" t="s">
        <v>121</v>
      </c>
      <c r="D54" s="50" t="s">
        <v>122</v>
      </c>
      <c r="E54" s="50"/>
      <c r="F54" s="49" t="s">
        <v>55</v>
      </c>
      <c r="G54" s="53">
        <f>G43</f>
        <v>198</v>
      </c>
      <c r="H54" s="41"/>
      <c r="I54" s="42"/>
      <c r="J54" s="43">
        <f t="shared" si="7"/>
        <v>0</v>
      </c>
      <c r="K54" s="42"/>
      <c r="L54" s="42"/>
      <c r="M54" s="44">
        <f t="shared" si="8"/>
        <v>0</v>
      </c>
      <c r="N54" s="45">
        <f t="shared" si="9"/>
        <v>0</v>
      </c>
      <c r="O54" s="44">
        <f t="shared" si="10"/>
        <v>0</v>
      </c>
      <c r="P54" s="44">
        <f t="shared" si="11"/>
        <v>0</v>
      </c>
      <c r="Q54" s="44">
        <f t="shared" si="12"/>
        <v>0</v>
      </c>
      <c r="R54" s="46">
        <f t="shared" si="13"/>
        <v>0</v>
      </c>
      <c r="S54" s="13"/>
      <c r="T54" s="13"/>
      <c r="U54" s="13"/>
    </row>
    <row r="55" spans="1:21" s="12" customFormat="1">
      <c r="A55" s="36">
        <f t="shared" si="6"/>
        <v>40</v>
      </c>
      <c r="B55" s="37" t="s">
        <v>89</v>
      </c>
      <c r="C55" s="49" t="s">
        <v>90</v>
      </c>
      <c r="D55" s="113"/>
      <c r="E55" s="113"/>
      <c r="F55" s="40" t="s">
        <v>48</v>
      </c>
      <c r="G55" s="49">
        <f>(G52+G53)*3</f>
        <v>13521</v>
      </c>
      <c r="H55" s="41"/>
      <c r="I55" s="42"/>
      <c r="J55" s="43">
        <f t="shared" si="7"/>
        <v>0</v>
      </c>
      <c r="K55" s="42"/>
      <c r="L55" s="42"/>
      <c r="M55" s="44">
        <f t="shared" si="8"/>
        <v>0</v>
      </c>
      <c r="N55" s="45">
        <f t="shared" si="9"/>
        <v>0</v>
      </c>
      <c r="O55" s="44">
        <f t="shared" si="10"/>
        <v>0</v>
      </c>
      <c r="P55" s="44">
        <f t="shared" si="11"/>
        <v>0</v>
      </c>
      <c r="Q55" s="44">
        <f t="shared" si="12"/>
        <v>0</v>
      </c>
      <c r="R55" s="46">
        <f t="shared" si="13"/>
        <v>0</v>
      </c>
      <c r="S55" s="13"/>
      <c r="T55" s="13"/>
      <c r="U55" s="13"/>
    </row>
    <row r="56" spans="1:21" s="12" customFormat="1">
      <c r="A56" s="36">
        <f t="shared" si="6"/>
        <v>41</v>
      </c>
      <c r="B56" s="37" t="s">
        <v>91</v>
      </c>
      <c r="C56" s="49" t="s">
        <v>92</v>
      </c>
      <c r="D56" s="113"/>
      <c r="E56" s="113"/>
      <c r="F56" s="40" t="s">
        <v>48</v>
      </c>
      <c r="G56" s="49">
        <f>G55</f>
        <v>13521</v>
      </c>
      <c r="H56" s="41"/>
      <c r="I56" s="42"/>
      <c r="J56" s="43">
        <f t="shared" si="7"/>
        <v>0</v>
      </c>
      <c r="K56" s="42"/>
      <c r="L56" s="42"/>
      <c r="M56" s="44">
        <f t="shared" si="8"/>
        <v>0</v>
      </c>
      <c r="N56" s="45">
        <f t="shared" si="9"/>
        <v>0</v>
      </c>
      <c r="O56" s="44">
        <f t="shared" si="10"/>
        <v>0</v>
      </c>
      <c r="P56" s="44">
        <f t="shared" si="11"/>
        <v>0</v>
      </c>
      <c r="Q56" s="44">
        <f t="shared" si="12"/>
        <v>0</v>
      </c>
      <c r="R56" s="46">
        <f t="shared" si="13"/>
        <v>0</v>
      </c>
      <c r="S56" s="13"/>
      <c r="T56" s="13"/>
      <c r="U56" s="13"/>
    </row>
    <row r="57" spans="1:21" s="12" customFormat="1" ht="25.5">
      <c r="A57" s="36">
        <f t="shared" si="6"/>
        <v>42</v>
      </c>
      <c r="B57" s="61" t="s">
        <v>93</v>
      </c>
      <c r="C57" s="62" t="s">
        <v>82</v>
      </c>
      <c r="D57" s="113"/>
      <c r="E57" s="113"/>
      <c r="F57" s="40" t="s">
        <v>94</v>
      </c>
      <c r="G57" s="49">
        <v>1</v>
      </c>
      <c r="H57" s="41"/>
      <c r="I57" s="42"/>
      <c r="J57" s="43">
        <f t="shared" si="7"/>
        <v>0</v>
      </c>
      <c r="K57" s="42"/>
      <c r="L57" s="42"/>
      <c r="M57" s="44">
        <f t="shared" si="8"/>
        <v>0</v>
      </c>
      <c r="N57" s="45">
        <f t="shared" si="9"/>
        <v>0</v>
      </c>
      <c r="O57" s="44">
        <f t="shared" si="10"/>
        <v>0</v>
      </c>
      <c r="P57" s="44">
        <f t="shared" si="11"/>
        <v>0</v>
      </c>
      <c r="Q57" s="44">
        <f t="shared" si="12"/>
        <v>0</v>
      </c>
      <c r="R57" s="46">
        <f t="shared" si="13"/>
        <v>0</v>
      </c>
      <c r="S57" s="13"/>
      <c r="T57" s="13"/>
    </row>
    <row r="58" spans="1:21" s="12" customFormat="1">
      <c r="A58" s="36">
        <f t="shared" si="6"/>
        <v>43</v>
      </c>
      <c r="B58" s="57" t="s">
        <v>95</v>
      </c>
      <c r="C58" s="38"/>
      <c r="D58" s="39"/>
      <c r="E58" s="39"/>
      <c r="F58" s="40" t="s">
        <v>94</v>
      </c>
      <c r="G58" s="40">
        <v>2</v>
      </c>
      <c r="H58" s="41"/>
      <c r="I58" s="42"/>
      <c r="J58" s="43">
        <f t="shared" si="7"/>
        <v>0</v>
      </c>
      <c r="K58" s="42"/>
      <c r="L58" s="42"/>
      <c r="M58" s="44">
        <f t="shared" si="8"/>
        <v>0</v>
      </c>
      <c r="N58" s="45">
        <f t="shared" si="9"/>
        <v>0</v>
      </c>
      <c r="O58" s="44">
        <f t="shared" si="10"/>
        <v>0</v>
      </c>
      <c r="P58" s="44">
        <f t="shared" si="11"/>
        <v>0</v>
      </c>
      <c r="Q58" s="44">
        <f t="shared" si="12"/>
        <v>0</v>
      </c>
      <c r="R58" s="46">
        <f t="shared" si="13"/>
        <v>0</v>
      </c>
      <c r="S58" s="13"/>
      <c r="T58" s="13"/>
      <c r="U58" s="13"/>
    </row>
    <row r="59" spans="1:21" s="12" customFormat="1" ht="26.25" thickBot="1">
      <c r="A59" s="63">
        <f t="shared" si="6"/>
        <v>44</v>
      </c>
      <c r="B59" s="78" t="s">
        <v>96</v>
      </c>
      <c r="C59" s="128" t="s">
        <v>97</v>
      </c>
      <c r="D59" s="120" t="s">
        <v>98</v>
      </c>
      <c r="E59" s="120"/>
      <c r="F59" s="79" t="s">
        <v>94</v>
      </c>
      <c r="G59" s="129">
        <v>1</v>
      </c>
      <c r="H59" s="81"/>
      <c r="I59" s="82"/>
      <c r="J59" s="83">
        <f t="shared" si="7"/>
        <v>0</v>
      </c>
      <c r="K59" s="82"/>
      <c r="L59" s="82"/>
      <c r="M59" s="84">
        <f t="shared" si="8"/>
        <v>0</v>
      </c>
      <c r="N59" s="85">
        <f t="shared" si="9"/>
        <v>0</v>
      </c>
      <c r="O59" s="84">
        <f t="shared" si="10"/>
        <v>0</v>
      </c>
      <c r="P59" s="84">
        <f t="shared" si="11"/>
        <v>0</v>
      </c>
      <c r="Q59" s="84">
        <f t="shared" si="12"/>
        <v>0</v>
      </c>
      <c r="R59" s="86">
        <f t="shared" si="13"/>
        <v>0</v>
      </c>
      <c r="S59" s="13"/>
      <c r="T59" s="13"/>
      <c r="U59" s="13"/>
    </row>
    <row r="60" spans="1:21" s="12" customFormat="1" ht="13.5" thickBot="1">
      <c r="A60" s="127"/>
      <c r="B60" s="158" t="s">
        <v>99</v>
      </c>
      <c r="C60" s="159"/>
      <c r="D60" s="159"/>
      <c r="E60" s="159"/>
      <c r="F60" s="160"/>
      <c r="G60" s="100"/>
      <c r="H60" s="101"/>
      <c r="I60" s="102"/>
      <c r="J60" s="102">
        <f>SUM(J16:J59)</f>
        <v>0</v>
      </c>
      <c r="K60" s="102"/>
      <c r="L60" s="102"/>
      <c r="M60" s="102">
        <f t="shared" ref="M60:R60" si="14">SUM(M16:M59)</f>
        <v>0</v>
      </c>
      <c r="N60" s="101">
        <f t="shared" si="14"/>
        <v>0</v>
      </c>
      <c r="O60" s="102">
        <f t="shared" si="14"/>
        <v>0</v>
      </c>
      <c r="P60" s="102">
        <f t="shared" si="14"/>
        <v>0</v>
      </c>
      <c r="Q60" s="102">
        <f t="shared" si="14"/>
        <v>0</v>
      </c>
      <c r="R60" s="102">
        <f t="shared" si="14"/>
        <v>0</v>
      </c>
      <c r="S60" s="13"/>
      <c r="T60" s="13"/>
      <c r="U60" s="13"/>
    </row>
    <row r="61" spans="1:21" s="12" customFormat="1">
      <c r="A61" s="35"/>
      <c r="B61" s="140" t="s">
        <v>127</v>
      </c>
      <c r="C61" s="138"/>
      <c r="D61" s="139"/>
      <c r="E61" s="139"/>
      <c r="F61" s="131"/>
      <c r="G61" s="130"/>
      <c r="H61" s="132"/>
      <c r="I61" s="133"/>
      <c r="J61" s="134"/>
      <c r="K61" s="133"/>
      <c r="L61" s="133"/>
      <c r="M61" s="135"/>
      <c r="N61" s="136"/>
      <c r="O61" s="135"/>
      <c r="P61" s="135"/>
      <c r="Q61" s="135"/>
      <c r="R61" s="137"/>
      <c r="S61" s="13"/>
      <c r="T61" s="13"/>
    </row>
    <row r="62" spans="1:21" s="12" customFormat="1">
      <c r="A62" s="36">
        <v>1</v>
      </c>
      <c r="B62" s="37" t="s">
        <v>23</v>
      </c>
      <c r="C62" s="38" t="s">
        <v>24</v>
      </c>
      <c r="D62" s="39" t="s">
        <v>25</v>
      </c>
      <c r="E62" s="39"/>
      <c r="F62" s="40" t="s">
        <v>26</v>
      </c>
      <c r="G62" s="40">
        <v>18</v>
      </c>
      <c r="H62" s="41"/>
      <c r="I62" s="42"/>
      <c r="J62" s="43">
        <f>I62*H62</f>
        <v>0</v>
      </c>
      <c r="K62" s="42"/>
      <c r="L62" s="42"/>
      <c r="M62" s="44">
        <f t="shared" ref="M62:M105" si="15">SUM(J62:L62)</f>
        <v>0</v>
      </c>
      <c r="N62" s="45">
        <f t="shared" ref="N62:N105" si="16">H62*G62</f>
        <v>0</v>
      </c>
      <c r="O62" s="44">
        <f t="shared" ref="O62:O105" si="17">J62*G62</f>
        <v>0</v>
      </c>
      <c r="P62" s="44">
        <f t="shared" ref="P62:P105" si="18">K62*G62</f>
        <v>0</v>
      </c>
      <c r="Q62" s="44">
        <f t="shared" ref="Q62:Q105" si="19">L62*G62</f>
        <v>0</v>
      </c>
      <c r="R62" s="46">
        <f t="shared" ref="R62:R105" si="20">SUM(O62:Q62)</f>
        <v>0</v>
      </c>
      <c r="S62" s="13"/>
      <c r="T62" s="13"/>
    </row>
    <row r="63" spans="1:21" s="12" customFormat="1">
      <c r="A63" s="36">
        <f>A62+1</f>
        <v>2</v>
      </c>
      <c r="B63" s="37" t="s">
        <v>123</v>
      </c>
      <c r="C63" s="38">
        <v>4400</v>
      </c>
      <c r="D63" s="39" t="s">
        <v>25</v>
      </c>
      <c r="E63" s="39"/>
      <c r="F63" s="40" t="s">
        <v>26</v>
      </c>
      <c r="G63" s="40">
        <v>1</v>
      </c>
      <c r="H63" s="41"/>
      <c r="I63" s="42"/>
      <c r="J63" s="43">
        <f t="shared" ref="J63:J93" si="21">I63*H63</f>
        <v>0</v>
      </c>
      <c r="K63" s="42"/>
      <c r="L63" s="42"/>
      <c r="M63" s="44">
        <f t="shared" si="15"/>
        <v>0</v>
      </c>
      <c r="N63" s="45">
        <f t="shared" si="16"/>
        <v>0</v>
      </c>
      <c r="O63" s="44">
        <f t="shared" si="17"/>
        <v>0</v>
      </c>
      <c r="P63" s="44">
        <f t="shared" si="18"/>
        <v>0</v>
      </c>
      <c r="Q63" s="44">
        <f t="shared" si="19"/>
        <v>0</v>
      </c>
      <c r="R63" s="46">
        <f t="shared" si="20"/>
        <v>0</v>
      </c>
      <c r="S63" s="13"/>
      <c r="T63" s="13"/>
      <c r="U63" s="13"/>
    </row>
    <row r="64" spans="1:21" s="12" customFormat="1">
      <c r="A64" s="36">
        <f t="shared" ref="A64:A93" si="22">A63+1</f>
        <v>3</v>
      </c>
      <c r="B64" s="47" t="s">
        <v>107</v>
      </c>
      <c r="C64" s="38" t="s">
        <v>28</v>
      </c>
      <c r="D64" s="39" t="s">
        <v>25</v>
      </c>
      <c r="E64" s="39"/>
      <c r="F64" s="40" t="s">
        <v>26</v>
      </c>
      <c r="G64" s="40">
        <v>15</v>
      </c>
      <c r="H64" s="41"/>
      <c r="I64" s="42"/>
      <c r="J64" s="43">
        <f t="shared" si="21"/>
        <v>0</v>
      </c>
      <c r="K64" s="42"/>
      <c r="L64" s="42"/>
      <c r="M64" s="44">
        <f t="shared" si="15"/>
        <v>0</v>
      </c>
      <c r="N64" s="45">
        <f t="shared" si="16"/>
        <v>0</v>
      </c>
      <c r="O64" s="44">
        <f t="shared" si="17"/>
        <v>0</v>
      </c>
      <c r="P64" s="44">
        <f t="shared" si="18"/>
        <v>0</v>
      </c>
      <c r="Q64" s="44">
        <f t="shared" si="19"/>
        <v>0</v>
      </c>
      <c r="R64" s="46">
        <f t="shared" si="20"/>
        <v>0</v>
      </c>
      <c r="S64" s="13"/>
      <c r="T64" s="13"/>
      <c r="U64" s="13"/>
    </row>
    <row r="65" spans="1:21" s="12" customFormat="1">
      <c r="A65" s="36">
        <f t="shared" si="22"/>
        <v>4</v>
      </c>
      <c r="B65" s="37" t="s">
        <v>29</v>
      </c>
      <c r="C65" s="38" t="s">
        <v>30</v>
      </c>
      <c r="D65" s="39" t="s">
        <v>31</v>
      </c>
      <c r="E65" s="39"/>
      <c r="F65" s="40" t="s">
        <v>26</v>
      </c>
      <c r="G65" s="40">
        <v>7</v>
      </c>
      <c r="H65" s="41"/>
      <c r="I65" s="42"/>
      <c r="J65" s="43">
        <f t="shared" si="21"/>
        <v>0</v>
      </c>
      <c r="K65" s="48"/>
      <c r="L65" s="42"/>
      <c r="M65" s="44">
        <f t="shared" si="15"/>
        <v>0</v>
      </c>
      <c r="N65" s="45">
        <f t="shared" si="16"/>
        <v>0</v>
      </c>
      <c r="O65" s="44">
        <f t="shared" si="17"/>
        <v>0</v>
      </c>
      <c r="P65" s="44">
        <f t="shared" si="18"/>
        <v>0</v>
      </c>
      <c r="Q65" s="44">
        <f t="shared" si="19"/>
        <v>0</v>
      </c>
      <c r="R65" s="46">
        <f t="shared" si="20"/>
        <v>0</v>
      </c>
      <c r="S65" s="13"/>
      <c r="T65" s="13"/>
      <c r="U65" s="13"/>
    </row>
    <row r="66" spans="1:21" s="12" customFormat="1">
      <c r="A66" s="36">
        <f t="shared" si="22"/>
        <v>5</v>
      </c>
      <c r="B66" s="37" t="s">
        <v>32</v>
      </c>
      <c r="C66" s="38">
        <v>3308</v>
      </c>
      <c r="D66" s="39" t="s">
        <v>25</v>
      </c>
      <c r="E66" s="39"/>
      <c r="F66" s="40" t="s">
        <v>26</v>
      </c>
      <c r="G66" s="40">
        <v>6</v>
      </c>
      <c r="H66" s="41"/>
      <c r="I66" s="42"/>
      <c r="J66" s="43">
        <f t="shared" si="21"/>
        <v>0</v>
      </c>
      <c r="K66" s="42"/>
      <c r="L66" s="42"/>
      <c r="M66" s="44">
        <f t="shared" si="15"/>
        <v>0</v>
      </c>
      <c r="N66" s="45">
        <f t="shared" si="16"/>
        <v>0</v>
      </c>
      <c r="O66" s="44">
        <f t="shared" si="17"/>
        <v>0</v>
      </c>
      <c r="P66" s="44">
        <f t="shared" si="18"/>
        <v>0</v>
      </c>
      <c r="Q66" s="44">
        <f t="shared" si="19"/>
        <v>0</v>
      </c>
      <c r="R66" s="46">
        <f t="shared" si="20"/>
        <v>0</v>
      </c>
      <c r="S66" s="13"/>
      <c r="T66" s="13"/>
    </row>
    <row r="67" spans="1:21" s="12" customFormat="1">
      <c r="A67" s="36">
        <f t="shared" si="22"/>
        <v>6</v>
      </c>
      <c r="B67" s="23" t="s">
        <v>33</v>
      </c>
      <c r="C67" s="17" t="s">
        <v>34</v>
      </c>
      <c r="D67" s="39" t="s">
        <v>25</v>
      </c>
      <c r="E67" s="39"/>
      <c r="F67" s="16" t="s">
        <v>26</v>
      </c>
      <c r="G67" s="16">
        <v>1</v>
      </c>
      <c r="H67" s="41"/>
      <c r="I67" s="42"/>
      <c r="J67" s="43">
        <f t="shared" si="21"/>
        <v>0</v>
      </c>
      <c r="K67" s="42"/>
      <c r="L67" s="42"/>
      <c r="M67" s="44">
        <f t="shared" si="15"/>
        <v>0</v>
      </c>
      <c r="N67" s="45">
        <f t="shared" si="16"/>
        <v>0</v>
      </c>
      <c r="O67" s="44">
        <f t="shared" si="17"/>
        <v>0</v>
      </c>
      <c r="P67" s="44">
        <f t="shared" si="18"/>
        <v>0</v>
      </c>
      <c r="Q67" s="44">
        <f t="shared" si="19"/>
        <v>0</v>
      </c>
      <c r="R67" s="46">
        <f t="shared" si="20"/>
        <v>0</v>
      </c>
      <c r="S67" s="13"/>
      <c r="T67" s="13"/>
      <c r="U67" s="13"/>
    </row>
    <row r="68" spans="1:21" s="12" customFormat="1">
      <c r="A68" s="36">
        <f t="shared" si="22"/>
        <v>7</v>
      </c>
      <c r="B68" s="47" t="s">
        <v>37</v>
      </c>
      <c r="C68" s="38">
        <v>3379</v>
      </c>
      <c r="D68" s="39" t="s">
        <v>25</v>
      </c>
      <c r="E68" s="39"/>
      <c r="F68" s="40" t="s">
        <v>26</v>
      </c>
      <c r="G68" s="40">
        <v>9</v>
      </c>
      <c r="H68" s="41"/>
      <c r="I68" s="42"/>
      <c r="J68" s="43">
        <f t="shared" si="21"/>
        <v>0</v>
      </c>
      <c r="K68" s="42"/>
      <c r="L68" s="42"/>
      <c r="M68" s="44">
        <f t="shared" si="15"/>
        <v>0</v>
      </c>
      <c r="N68" s="45">
        <f t="shared" si="16"/>
        <v>0</v>
      </c>
      <c r="O68" s="44">
        <f t="shared" si="17"/>
        <v>0</v>
      </c>
      <c r="P68" s="44">
        <f t="shared" si="18"/>
        <v>0</v>
      </c>
      <c r="Q68" s="44">
        <f t="shared" si="19"/>
        <v>0</v>
      </c>
      <c r="R68" s="46">
        <f t="shared" si="20"/>
        <v>0</v>
      </c>
      <c r="S68" s="13"/>
      <c r="T68" s="13"/>
      <c r="U68" s="13"/>
    </row>
    <row r="69" spans="1:21" s="12" customFormat="1" ht="25.5">
      <c r="A69" s="36">
        <f t="shared" si="22"/>
        <v>8</v>
      </c>
      <c r="B69" s="37" t="s">
        <v>38</v>
      </c>
      <c r="C69" s="38" t="s">
        <v>39</v>
      </c>
      <c r="D69" s="39" t="s">
        <v>40</v>
      </c>
      <c r="E69" s="39"/>
      <c r="F69" s="40" t="s">
        <v>26</v>
      </c>
      <c r="G69" s="40">
        <v>1</v>
      </c>
      <c r="H69" s="41"/>
      <c r="I69" s="42"/>
      <c r="J69" s="43">
        <f t="shared" si="21"/>
        <v>0</v>
      </c>
      <c r="K69" s="42"/>
      <c r="L69" s="42"/>
      <c r="M69" s="44">
        <f t="shared" si="15"/>
        <v>0</v>
      </c>
      <c r="N69" s="45">
        <f t="shared" si="16"/>
        <v>0</v>
      </c>
      <c r="O69" s="44">
        <f t="shared" si="17"/>
        <v>0</v>
      </c>
      <c r="P69" s="44">
        <f t="shared" si="18"/>
        <v>0</v>
      </c>
      <c r="Q69" s="44">
        <f t="shared" si="19"/>
        <v>0</v>
      </c>
      <c r="R69" s="46">
        <f t="shared" si="20"/>
        <v>0</v>
      </c>
      <c r="S69" s="13"/>
      <c r="T69" s="13"/>
      <c r="U69" s="13"/>
    </row>
    <row r="70" spans="1:21" s="12" customFormat="1">
      <c r="A70" s="36">
        <f t="shared" si="22"/>
        <v>9</v>
      </c>
      <c r="B70" s="37" t="s">
        <v>41</v>
      </c>
      <c r="C70" s="38" t="s">
        <v>42</v>
      </c>
      <c r="D70" s="39" t="s">
        <v>40</v>
      </c>
      <c r="E70" s="39"/>
      <c r="F70" s="40" t="s">
        <v>26</v>
      </c>
      <c r="G70" s="40">
        <v>1</v>
      </c>
      <c r="H70" s="41"/>
      <c r="I70" s="42"/>
      <c r="J70" s="43">
        <f t="shared" si="21"/>
        <v>0</v>
      </c>
      <c r="K70" s="42"/>
      <c r="L70" s="42"/>
      <c r="M70" s="44">
        <f t="shared" si="15"/>
        <v>0</v>
      </c>
      <c r="N70" s="45">
        <f t="shared" si="16"/>
        <v>0</v>
      </c>
      <c r="O70" s="44">
        <f t="shared" si="17"/>
        <v>0</v>
      </c>
      <c r="P70" s="44">
        <f t="shared" si="18"/>
        <v>0</v>
      </c>
      <c r="Q70" s="44">
        <f t="shared" si="19"/>
        <v>0</v>
      </c>
      <c r="R70" s="46">
        <f t="shared" si="20"/>
        <v>0</v>
      </c>
      <c r="S70" s="13"/>
      <c r="T70" s="13"/>
    </row>
    <row r="71" spans="1:21" s="12" customFormat="1" ht="25.5">
      <c r="A71" s="36">
        <f t="shared" si="22"/>
        <v>10</v>
      </c>
      <c r="B71" s="37" t="s">
        <v>43</v>
      </c>
      <c r="C71" s="49">
        <v>4439</v>
      </c>
      <c r="D71" s="50" t="s">
        <v>25</v>
      </c>
      <c r="E71" s="50"/>
      <c r="F71" s="40" t="s">
        <v>26</v>
      </c>
      <c r="G71" s="40">
        <v>7</v>
      </c>
      <c r="H71" s="41"/>
      <c r="I71" s="42"/>
      <c r="J71" s="43">
        <f t="shared" si="21"/>
        <v>0</v>
      </c>
      <c r="K71" s="42"/>
      <c r="L71" s="42"/>
      <c r="M71" s="44">
        <f t="shared" si="15"/>
        <v>0</v>
      </c>
      <c r="N71" s="45">
        <f t="shared" si="16"/>
        <v>0</v>
      </c>
      <c r="O71" s="44">
        <f t="shared" si="17"/>
        <v>0</v>
      </c>
      <c r="P71" s="44">
        <f t="shared" si="18"/>
        <v>0</v>
      </c>
      <c r="Q71" s="44">
        <f t="shared" si="19"/>
        <v>0</v>
      </c>
      <c r="R71" s="46">
        <f t="shared" si="20"/>
        <v>0</v>
      </c>
      <c r="S71" s="13"/>
      <c r="T71" s="13"/>
    </row>
    <row r="72" spans="1:21" s="12" customFormat="1">
      <c r="A72" s="36">
        <f t="shared" si="22"/>
        <v>11</v>
      </c>
      <c r="B72" s="37" t="s">
        <v>44</v>
      </c>
      <c r="C72" s="49">
        <v>2348</v>
      </c>
      <c r="D72" s="50" t="s">
        <v>25</v>
      </c>
      <c r="E72" s="50"/>
      <c r="F72" s="40" t="s">
        <v>26</v>
      </c>
      <c r="G72" s="40">
        <f>G71</f>
        <v>7</v>
      </c>
      <c r="H72" s="41"/>
      <c r="I72" s="42"/>
      <c r="J72" s="43">
        <f t="shared" si="21"/>
        <v>0</v>
      </c>
      <c r="K72" s="42"/>
      <c r="L72" s="42"/>
      <c r="M72" s="44">
        <f t="shared" si="15"/>
        <v>0</v>
      </c>
      <c r="N72" s="45">
        <f t="shared" si="16"/>
        <v>0</v>
      </c>
      <c r="O72" s="44">
        <f t="shared" si="17"/>
        <v>0</v>
      </c>
      <c r="P72" s="44">
        <f t="shared" si="18"/>
        <v>0</v>
      </c>
      <c r="Q72" s="44">
        <f t="shared" si="19"/>
        <v>0</v>
      </c>
      <c r="R72" s="46">
        <f t="shared" si="20"/>
        <v>0</v>
      </c>
      <c r="S72" s="13"/>
      <c r="T72" s="13"/>
    </row>
    <row r="73" spans="1:21" s="12" customFormat="1">
      <c r="A73" s="36">
        <f t="shared" si="22"/>
        <v>12</v>
      </c>
      <c r="B73" s="47" t="s">
        <v>45</v>
      </c>
      <c r="C73" s="38" t="s">
        <v>46</v>
      </c>
      <c r="D73" s="50" t="s">
        <v>47</v>
      </c>
      <c r="E73" s="50"/>
      <c r="F73" s="40" t="s">
        <v>48</v>
      </c>
      <c r="G73" s="40">
        <v>1</v>
      </c>
      <c r="H73" s="41"/>
      <c r="I73" s="42"/>
      <c r="J73" s="43">
        <f t="shared" si="21"/>
        <v>0</v>
      </c>
      <c r="K73" s="42"/>
      <c r="L73" s="42"/>
      <c r="M73" s="44">
        <f t="shared" si="15"/>
        <v>0</v>
      </c>
      <c r="N73" s="45">
        <f t="shared" si="16"/>
        <v>0</v>
      </c>
      <c r="O73" s="44">
        <f t="shared" si="17"/>
        <v>0</v>
      </c>
      <c r="P73" s="44">
        <f t="shared" si="18"/>
        <v>0</v>
      </c>
      <c r="Q73" s="44">
        <f t="shared" si="19"/>
        <v>0</v>
      </c>
      <c r="R73" s="46">
        <f t="shared" si="20"/>
        <v>0</v>
      </c>
      <c r="S73" s="13"/>
      <c r="T73" s="13"/>
    </row>
    <row r="74" spans="1:21" s="12" customFormat="1">
      <c r="A74" s="36">
        <f t="shared" si="22"/>
        <v>13</v>
      </c>
      <c r="B74" s="19" t="s">
        <v>49</v>
      </c>
      <c r="C74" s="51" t="s">
        <v>46</v>
      </c>
      <c r="D74" s="50" t="s">
        <v>47</v>
      </c>
      <c r="E74" s="50"/>
      <c r="F74" s="40" t="s">
        <v>48</v>
      </c>
      <c r="G74" s="40">
        <v>2</v>
      </c>
      <c r="H74" s="41"/>
      <c r="I74" s="42"/>
      <c r="J74" s="43">
        <f t="shared" si="21"/>
        <v>0</v>
      </c>
      <c r="K74" s="42"/>
      <c r="L74" s="42"/>
      <c r="M74" s="44">
        <f t="shared" si="15"/>
        <v>0</v>
      </c>
      <c r="N74" s="45">
        <f t="shared" si="16"/>
        <v>0</v>
      </c>
      <c r="O74" s="44">
        <f t="shared" si="17"/>
        <v>0</v>
      </c>
      <c r="P74" s="44">
        <f t="shared" si="18"/>
        <v>0</v>
      </c>
      <c r="Q74" s="44">
        <f t="shared" si="19"/>
        <v>0</v>
      </c>
      <c r="R74" s="46">
        <f t="shared" si="20"/>
        <v>0</v>
      </c>
      <c r="S74" s="13"/>
      <c r="T74" s="13"/>
    </row>
    <row r="75" spans="1:21" s="12" customFormat="1" ht="25.5">
      <c r="A75" s="36">
        <f t="shared" si="22"/>
        <v>14</v>
      </c>
      <c r="B75" s="56" t="s">
        <v>59</v>
      </c>
      <c r="C75" s="38">
        <v>4461</v>
      </c>
      <c r="D75" s="39" t="s">
        <v>25</v>
      </c>
      <c r="E75" s="39"/>
      <c r="F75" s="40" t="s">
        <v>48</v>
      </c>
      <c r="G75" s="49">
        <v>2</v>
      </c>
      <c r="H75" s="41"/>
      <c r="I75" s="42"/>
      <c r="J75" s="43">
        <f t="shared" si="21"/>
        <v>0</v>
      </c>
      <c r="K75" s="42"/>
      <c r="L75" s="42"/>
      <c r="M75" s="44">
        <f t="shared" si="15"/>
        <v>0</v>
      </c>
      <c r="N75" s="45">
        <f t="shared" si="16"/>
        <v>0</v>
      </c>
      <c r="O75" s="44">
        <f t="shared" si="17"/>
        <v>0</v>
      </c>
      <c r="P75" s="44">
        <f t="shared" si="18"/>
        <v>0</v>
      </c>
      <c r="Q75" s="44">
        <f t="shared" si="19"/>
        <v>0</v>
      </c>
      <c r="R75" s="46">
        <f t="shared" si="20"/>
        <v>0</v>
      </c>
      <c r="S75" s="13"/>
      <c r="T75" s="13"/>
      <c r="U75" s="13"/>
    </row>
    <row r="76" spans="1:21" s="12" customFormat="1" ht="25.5">
      <c r="A76" s="36">
        <f t="shared" si="22"/>
        <v>15</v>
      </c>
      <c r="B76" s="56" t="s">
        <v>60</v>
      </c>
      <c r="C76" s="38">
        <v>4462</v>
      </c>
      <c r="D76" s="39" t="s">
        <v>25</v>
      </c>
      <c r="E76" s="39"/>
      <c r="F76" s="40" t="s">
        <v>48</v>
      </c>
      <c r="G76" s="49">
        <v>2</v>
      </c>
      <c r="H76" s="41"/>
      <c r="I76" s="42"/>
      <c r="J76" s="43">
        <f t="shared" si="21"/>
        <v>0</v>
      </c>
      <c r="K76" s="42"/>
      <c r="L76" s="42"/>
      <c r="M76" s="44">
        <f t="shared" si="15"/>
        <v>0</v>
      </c>
      <c r="N76" s="45">
        <f t="shared" si="16"/>
        <v>0</v>
      </c>
      <c r="O76" s="44">
        <f t="shared" si="17"/>
        <v>0</v>
      </c>
      <c r="P76" s="44">
        <f t="shared" si="18"/>
        <v>0</v>
      </c>
      <c r="Q76" s="44">
        <f t="shared" si="19"/>
        <v>0</v>
      </c>
      <c r="R76" s="46">
        <f t="shared" si="20"/>
        <v>0</v>
      </c>
      <c r="S76" s="13"/>
      <c r="T76" s="13"/>
      <c r="U76" s="13"/>
    </row>
    <row r="77" spans="1:21" s="12" customFormat="1" ht="25.5">
      <c r="A77" s="36">
        <f t="shared" si="22"/>
        <v>16</v>
      </c>
      <c r="B77" s="56" t="s">
        <v>61</v>
      </c>
      <c r="C77" s="38">
        <v>3364</v>
      </c>
      <c r="D77" s="39" t="s">
        <v>25</v>
      </c>
      <c r="E77" s="39"/>
      <c r="F77" s="40" t="s">
        <v>48</v>
      </c>
      <c r="G77" s="49">
        <v>1</v>
      </c>
      <c r="H77" s="41"/>
      <c r="I77" s="42"/>
      <c r="J77" s="43">
        <f t="shared" si="21"/>
        <v>0</v>
      </c>
      <c r="K77" s="42"/>
      <c r="L77" s="42"/>
      <c r="M77" s="44">
        <f t="shared" si="15"/>
        <v>0</v>
      </c>
      <c r="N77" s="45">
        <f t="shared" si="16"/>
        <v>0</v>
      </c>
      <c r="O77" s="44">
        <f t="shared" si="17"/>
        <v>0</v>
      </c>
      <c r="P77" s="44">
        <f t="shared" si="18"/>
        <v>0</v>
      </c>
      <c r="Q77" s="44">
        <f t="shared" si="19"/>
        <v>0</v>
      </c>
      <c r="R77" s="46">
        <f t="shared" si="20"/>
        <v>0</v>
      </c>
      <c r="S77" s="13"/>
      <c r="T77" s="13"/>
      <c r="U77" s="13"/>
    </row>
    <row r="78" spans="1:21" s="12" customFormat="1">
      <c r="A78" s="36">
        <f t="shared" si="22"/>
        <v>17</v>
      </c>
      <c r="B78" s="47" t="s">
        <v>62</v>
      </c>
      <c r="C78" s="38">
        <v>3362</v>
      </c>
      <c r="D78" s="39" t="s">
        <v>25</v>
      </c>
      <c r="E78" s="39"/>
      <c r="F78" s="40" t="s">
        <v>48</v>
      </c>
      <c r="G78" s="49">
        <f>G75+G76+G77</f>
        <v>5</v>
      </c>
      <c r="H78" s="41"/>
      <c r="I78" s="42"/>
      <c r="J78" s="43">
        <f t="shared" si="21"/>
        <v>0</v>
      </c>
      <c r="K78" s="42"/>
      <c r="L78" s="42"/>
      <c r="M78" s="44">
        <f t="shared" si="15"/>
        <v>0</v>
      </c>
      <c r="N78" s="45">
        <f t="shared" si="16"/>
        <v>0</v>
      </c>
      <c r="O78" s="44">
        <f t="shared" si="17"/>
        <v>0</v>
      </c>
      <c r="P78" s="44">
        <f t="shared" si="18"/>
        <v>0</v>
      </c>
      <c r="Q78" s="44">
        <f t="shared" si="19"/>
        <v>0</v>
      </c>
      <c r="R78" s="46">
        <f t="shared" si="20"/>
        <v>0</v>
      </c>
      <c r="S78" s="13"/>
      <c r="T78" s="13"/>
      <c r="U78" s="13"/>
    </row>
    <row r="79" spans="1:21" s="12" customFormat="1">
      <c r="A79" s="36">
        <f t="shared" si="22"/>
        <v>18</v>
      </c>
      <c r="B79" s="47" t="s">
        <v>63</v>
      </c>
      <c r="C79" s="38" t="s">
        <v>64</v>
      </c>
      <c r="D79" s="39" t="s">
        <v>65</v>
      </c>
      <c r="E79" s="39"/>
      <c r="F79" s="40" t="s">
        <v>48</v>
      </c>
      <c r="G79" s="49">
        <v>2</v>
      </c>
      <c r="H79" s="41"/>
      <c r="I79" s="42"/>
      <c r="J79" s="43">
        <f t="shared" si="21"/>
        <v>0</v>
      </c>
      <c r="K79" s="42"/>
      <c r="L79" s="42"/>
      <c r="M79" s="44">
        <f t="shared" si="15"/>
        <v>0</v>
      </c>
      <c r="N79" s="45">
        <f t="shared" si="16"/>
        <v>0</v>
      </c>
      <c r="O79" s="44">
        <f t="shared" si="17"/>
        <v>0</v>
      </c>
      <c r="P79" s="44">
        <f t="shared" si="18"/>
        <v>0</v>
      </c>
      <c r="Q79" s="44">
        <f t="shared" si="19"/>
        <v>0</v>
      </c>
      <c r="R79" s="46">
        <f t="shared" si="20"/>
        <v>0</v>
      </c>
      <c r="S79" s="13"/>
      <c r="T79" s="13"/>
      <c r="U79" s="13"/>
    </row>
    <row r="80" spans="1:21" s="12" customFormat="1" ht="15.75" customHeight="1">
      <c r="A80" s="36">
        <f t="shared" si="22"/>
        <v>19</v>
      </c>
      <c r="B80" s="70" t="s">
        <v>66</v>
      </c>
      <c r="C80" s="38" t="s">
        <v>67</v>
      </c>
      <c r="D80" s="50" t="s">
        <v>68</v>
      </c>
      <c r="E80" s="50"/>
      <c r="F80" s="40" t="s">
        <v>26</v>
      </c>
      <c r="G80" s="49">
        <f>G79*2</f>
        <v>4</v>
      </c>
      <c r="H80" s="41"/>
      <c r="I80" s="42"/>
      <c r="J80" s="43">
        <f t="shared" si="21"/>
        <v>0</v>
      </c>
      <c r="K80" s="42"/>
      <c r="L80" s="42"/>
      <c r="M80" s="44">
        <f t="shared" si="15"/>
        <v>0</v>
      </c>
      <c r="N80" s="45">
        <f t="shared" si="16"/>
        <v>0</v>
      </c>
      <c r="O80" s="44">
        <f t="shared" si="17"/>
        <v>0</v>
      </c>
      <c r="P80" s="44">
        <f t="shared" si="18"/>
        <v>0</v>
      </c>
      <c r="Q80" s="44">
        <f t="shared" si="19"/>
        <v>0</v>
      </c>
      <c r="R80" s="46">
        <f t="shared" si="20"/>
        <v>0</v>
      </c>
      <c r="S80" s="13"/>
      <c r="T80" s="13"/>
      <c r="U80" s="13"/>
    </row>
    <row r="81" spans="1:21" s="12" customFormat="1">
      <c r="A81" s="36">
        <f t="shared" si="22"/>
        <v>20</v>
      </c>
      <c r="B81" s="57" t="s">
        <v>69</v>
      </c>
      <c r="C81" s="38">
        <v>4585</v>
      </c>
      <c r="D81" s="39" t="s">
        <v>25</v>
      </c>
      <c r="E81" s="39"/>
      <c r="F81" s="40" t="s">
        <v>48</v>
      </c>
      <c r="G81" s="49">
        <v>1</v>
      </c>
      <c r="H81" s="41"/>
      <c r="I81" s="42"/>
      <c r="J81" s="43">
        <f t="shared" si="21"/>
        <v>0</v>
      </c>
      <c r="K81" s="42"/>
      <c r="L81" s="42"/>
      <c r="M81" s="44">
        <f t="shared" si="15"/>
        <v>0</v>
      </c>
      <c r="N81" s="45">
        <f t="shared" si="16"/>
        <v>0</v>
      </c>
      <c r="O81" s="44">
        <f t="shared" si="17"/>
        <v>0</v>
      </c>
      <c r="P81" s="44">
        <f t="shared" si="18"/>
        <v>0</v>
      </c>
      <c r="Q81" s="44">
        <f t="shared" si="19"/>
        <v>0</v>
      </c>
      <c r="R81" s="46">
        <f t="shared" si="20"/>
        <v>0</v>
      </c>
      <c r="S81" s="13"/>
      <c r="T81" s="13"/>
      <c r="U81" s="13"/>
    </row>
    <row r="82" spans="1:21" s="12" customFormat="1">
      <c r="A82" s="36">
        <f t="shared" si="22"/>
        <v>21</v>
      </c>
      <c r="B82" s="57" t="s">
        <v>70</v>
      </c>
      <c r="C82" s="38">
        <v>4466</v>
      </c>
      <c r="D82" s="39" t="s">
        <v>25</v>
      </c>
      <c r="E82" s="39"/>
      <c r="F82" s="40" t="s">
        <v>48</v>
      </c>
      <c r="G82" s="49">
        <v>1</v>
      </c>
      <c r="H82" s="41"/>
      <c r="I82" s="42"/>
      <c r="J82" s="43">
        <f t="shared" si="21"/>
        <v>0</v>
      </c>
      <c r="K82" s="42"/>
      <c r="L82" s="42"/>
      <c r="M82" s="44">
        <f t="shared" si="15"/>
        <v>0</v>
      </c>
      <c r="N82" s="45">
        <f t="shared" si="16"/>
        <v>0</v>
      </c>
      <c r="O82" s="44">
        <f t="shared" si="17"/>
        <v>0</v>
      </c>
      <c r="P82" s="44">
        <f t="shared" si="18"/>
        <v>0</v>
      </c>
      <c r="Q82" s="44">
        <f t="shared" si="19"/>
        <v>0</v>
      </c>
      <c r="R82" s="46">
        <f t="shared" si="20"/>
        <v>0</v>
      </c>
      <c r="S82" s="13"/>
      <c r="T82" s="13"/>
      <c r="U82" s="13"/>
    </row>
    <row r="83" spans="1:21" s="12" customFormat="1">
      <c r="A83" s="36">
        <f t="shared" si="22"/>
        <v>22</v>
      </c>
      <c r="B83" s="57" t="s">
        <v>71</v>
      </c>
      <c r="C83" s="38" t="s">
        <v>72</v>
      </c>
      <c r="D83" s="39" t="s">
        <v>68</v>
      </c>
      <c r="E83" s="39"/>
      <c r="F83" s="40" t="s">
        <v>48</v>
      </c>
      <c r="G83" s="49">
        <f>G82*2</f>
        <v>2</v>
      </c>
      <c r="H83" s="41"/>
      <c r="I83" s="42"/>
      <c r="J83" s="43">
        <f t="shared" si="21"/>
        <v>0</v>
      </c>
      <c r="K83" s="42"/>
      <c r="L83" s="42"/>
      <c r="M83" s="44">
        <f t="shared" si="15"/>
        <v>0</v>
      </c>
      <c r="N83" s="45">
        <f t="shared" si="16"/>
        <v>0</v>
      </c>
      <c r="O83" s="44">
        <f t="shared" si="17"/>
        <v>0</v>
      </c>
      <c r="P83" s="44">
        <f t="shared" si="18"/>
        <v>0</v>
      </c>
      <c r="Q83" s="44">
        <f t="shared" si="19"/>
        <v>0</v>
      </c>
      <c r="R83" s="46">
        <f t="shared" si="20"/>
        <v>0</v>
      </c>
      <c r="S83" s="13"/>
      <c r="T83" s="13"/>
      <c r="U83" s="13"/>
    </row>
    <row r="84" spans="1:21" s="12" customFormat="1" ht="25.5">
      <c r="A84" s="36">
        <f t="shared" si="22"/>
        <v>23</v>
      </c>
      <c r="B84" s="47" t="s">
        <v>73</v>
      </c>
      <c r="C84" s="49" t="s">
        <v>74</v>
      </c>
      <c r="D84" s="113"/>
      <c r="E84" s="113"/>
      <c r="F84" s="40" t="s">
        <v>55</v>
      </c>
      <c r="G84" s="53">
        <f>187*3</f>
        <v>561</v>
      </c>
      <c r="H84" s="41"/>
      <c r="I84" s="42"/>
      <c r="J84" s="43">
        <f t="shared" si="21"/>
        <v>0</v>
      </c>
      <c r="K84" s="42"/>
      <c r="L84" s="42"/>
      <c r="M84" s="44">
        <f t="shared" si="15"/>
        <v>0</v>
      </c>
      <c r="N84" s="45">
        <f t="shared" si="16"/>
        <v>0</v>
      </c>
      <c r="O84" s="44">
        <f t="shared" si="17"/>
        <v>0</v>
      </c>
      <c r="P84" s="44">
        <f t="shared" si="18"/>
        <v>0</v>
      </c>
      <c r="Q84" s="44">
        <f t="shared" si="19"/>
        <v>0</v>
      </c>
      <c r="R84" s="46">
        <f t="shared" si="20"/>
        <v>0</v>
      </c>
      <c r="S84" s="13"/>
      <c r="T84" s="13"/>
      <c r="U84" s="13"/>
    </row>
    <row r="85" spans="1:21" s="12" customFormat="1">
      <c r="A85" s="36">
        <f t="shared" si="22"/>
        <v>24</v>
      </c>
      <c r="B85" s="47" t="s">
        <v>75</v>
      </c>
      <c r="C85" s="49" t="s">
        <v>76</v>
      </c>
      <c r="D85" s="113"/>
      <c r="E85" s="113"/>
      <c r="F85" s="40" t="s">
        <v>55</v>
      </c>
      <c r="G85" s="53">
        <f>(G79+G82)*30</f>
        <v>90</v>
      </c>
      <c r="H85" s="41"/>
      <c r="I85" s="42"/>
      <c r="J85" s="43">
        <f t="shared" si="21"/>
        <v>0</v>
      </c>
      <c r="K85" s="42"/>
      <c r="L85" s="42"/>
      <c r="M85" s="44">
        <f t="shared" si="15"/>
        <v>0</v>
      </c>
      <c r="N85" s="45">
        <f t="shared" si="16"/>
        <v>0</v>
      </c>
      <c r="O85" s="44">
        <f t="shared" si="17"/>
        <v>0</v>
      </c>
      <c r="P85" s="44">
        <f t="shared" si="18"/>
        <v>0</v>
      </c>
      <c r="Q85" s="44">
        <f t="shared" si="19"/>
        <v>0</v>
      </c>
      <c r="R85" s="46">
        <f t="shared" si="20"/>
        <v>0</v>
      </c>
      <c r="S85" s="13"/>
      <c r="T85" s="13"/>
      <c r="U85" s="13"/>
    </row>
    <row r="86" spans="1:21" s="12" customFormat="1">
      <c r="A86" s="36">
        <f t="shared" si="22"/>
        <v>25</v>
      </c>
      <c r="B86" s="58" t="s">
        <v>80</v>
      </c>
      <c r="C86" s="49"/>
      <c r="D86" s="113"/>
      <c r="E86" s="113"/>
      <c r="F86" s="40"/>
      <c r="G86" s="49"/>
      <c r="H86" s="41"/>
      <c r="I86" s="42"/>
      <c r="J86" s="43">
        <f t="shared" si="21"/>
        <v>0</v>
      </c>
      <c r="K86" s="42"/>
      <c r="L86" s="42"/>
      <c r="M86" s="44">
        <f t="shared" si="15"/>
        <v>0</v>
      </c>
      <c r="N86" s="45">
        <f t="shared" si="16"/>
        <v>0</v>
      </c>
      <c r="O86" s="44">
        <f t="shared" si="17"/>
        <v>0</v>
      </c>
      <c r="P86" s="44">
        <f t="shared" si="18"/>
        <v>0</v>
      </c>
      <c r="Q86" s="44">
        <f t="shared" si="19"/>
        <v>0</v>
      </c>
      <c r="R86" s="46">
        <f t="shared" si="20"/>
        <v>0</v>
      </c>
      <c r="S86" s="13"/>
      <c r="T86" s="13"/>
    </row>
    <row r="87" spans="1:21" s="12" customFormat="1">
      <c r="A87" s="36">
        <f t="shared" si="22"/>
        <v>26</v>
      </c>
      <c r="B87" s="59" t="s">
        <v>81</v>
      </c>
      <c r="C87" s="60" t="s">
        <v>82</v>
      </c>
      <c r="D87" s="113"/>
      <c r="E87" s="113"/>
      <c r="F87" s="49" t="s">
        <v>48</v>
      </c>
      <c r="G87" s="49">
        <f>G62+G66+G63+G69+G70+G71+G73+G74+G75+G76+G81</f>
        <v>42</v>
      </c>
      <c r="H87" s="41"/>
      <c r="I87" s="42"/>
      <c r="J87" s="43">
        <f t="shared" si="21"/>
        <v>0</v>
      </c>
      <c r="K87" s="42"/>
      <c r="L87" s="42"/>
      <c r="M87" s="44">
        <f t="shared" si="15"/>
        <v>0</v>
      </c>
      <c r="N87" s="45">
        <f t="shared" si="16"/>
        <v>0</v>
      </c>
      <c r="O87" s="44">
        <f t="shared" si="17"/>
        <v>0</v>
      </c>
      <c r="P87" s="44">
        <f t="shared" si="18"/>
        <v>0</v>
      </c>
      <c r="Q87" s="44">
        <f t="shared" si="19"/>
        <v>0</v>
      </c>
      <c r="R87" s="46">
        <f t="shared" si="20"/>
        <v>0</v>
      </c>
      <c r="S87" s="13"/>
      <c r="T87" s="13"/>
      <c r="U87" s="13"/>
    </row>
    <row r="88" spans="1:21" s="12" customFormat="1">
      <c r="A88" s="36">
        <f t="shared" si="22"/>
        <v>27</v>
      </c>
      <c r="B88" s="61" t="s">
        <v>83</v>
      </c>
      <c r="C88" s="62" t="s">
        <v>84</v>
      </c>
      <c r="D88" s="50" t="s">
        <v>85</v>
      </c>
      <c r="E88" s="50"/>
      <c r="F88" s="49" t="s">
        <v>55</v>
      </c>
      <c r="G88" s="53">
        <f>G85+G84</f>
        <v>651</v>
      </c>
      <c r="H88" s="41"/>
      <c r="I88" s="42"/>
      <c r="J88" s="43">
        <f t="shared" si="21"/>
        <v>0</v>
      </c>
      <c r="K88" s="42"/>
      <c r="L88" s="42"/>
      <c r="M88" s="44">
        <f t="shared" si="15"/>
        <v>0</v>
      </c>
      <c r="N88" s="45">
        <f t="shared" si="16"/>
        <v>0</v>
      </c>
      <c r="O88" s="44">
        <f t="shared" si="17"/>
        <v>0</v>
      </c>
      <c r="P88" s="44">
        <f t="shared" si="18"/>
        <v>0</v>
      </c>
      <c r="Q88" s="44">
        <f t="shared" si="19"/>
        <v>0</v>
      </c>
      <c r="R88" s="46">
        <f t="shared" si="20"/>
        <v>0</v>
      </c>
      <c r="S88" s="13"/>
      <c r="T88" s="13"/>
      <c r="U88" s="13"/>
    </row>
    <row r="89" spans="1:21" s="12" customFormat="1">
      <c r="A89" s="36">
        <f t="shared" si="22"/>
        <v>28</v>
      </c>
      <c r="B89" s="37" t="s">
        <v>89</v>
      </c>
      <c r="C89" s="49" t="s">
        <v>90</v>
      </c>
      <c r="D89" s="113"/>
      <c r="E89" s="113"/>
      <c r="F89" s="40" t="s">
        <v>48</v>
      </c>
      <c r="G89" s="49">
        <f>G88*3</f>
        <v>1953</v>
      </c>
      <c r="H89" s="41"/>
      <c r="I89" s="42"/>
      <c r="J89" s="43">
        <f t="shared" si="21"/>
        <v>0</v>
      </c>
      <c r="K89" s="42"/>
      <c r="L89" s="42"/>
      <c r="M89" s="44">
        <f t="shared" si="15"/>
        <v>0</v>
      </c>
      <c r="N89" s="45">
        <f t="shared" si="16"/>
        <v>0</v>
      </c>
      <c r="O89" s="44">
        <f t="shared" si="17"/>
        <v>0</v>
      </c>
      <c r="P89" s="44">
        <f t="shared" si="18"/>
        <v>0</v>
      </c>
      <c r="Q89" s="44">
        <f t="shared" si="19"/>
        <v>0</v>
      </c>
      <c r="R89" s="46">
        <f t="shared" si="20"/>
        <v>0</v>
      </c>
      <c r="S89" s="13"/>
      <c r="T89" s="13"/>
      <c r="U89" s="13"/>
    </row>
    <row r="90" spans="1:21" s="12" customFormat="1">
      <c r="A90" s="36">
        <f>A89+1</f>
        <v>29</v>
      </c>
      <c r="B90" s="37" t="s">
        <v>91</v>
      </c>
      <c r="C90" s="49" t="s">
        <v>92</v>
      </c>
      <c r="D90" s="113"/>
      <c r="E90" s="113"/>
      <c r="F90" s="40" t="s">
        <v>48</v>
      </c>
      <c r="G90" s="49">
        <f>G89</f>
        <v>1953</v>
      </c>
      <c r="H90" s="41"/>
      <c r="I90" s="42"/>
      <c r="J90" s="43">
        <f t="shared" si="21"/>
        <v>0</v>
      </c>
      <c r="K90" s="42"/>
      <c r="L90" s="42"/>
      <c r="M90" s="44">
        <f t="shared" si="15"/>
        <v>0</v>
      </c>
      <c r="N90" s="45">
        <f t="shared" si="16"/>
        <v>0</v>
      </c>
      <c r="O90" s="44">
        <f t="shared" si="17"/>
        <v>0</v>
      </c>
      <c r="P90" s="44">
        <f t="shared" si="18"/>
        <v>0</v>
      </c>
      <c r="Q90" s="44">
        <f t="shared" si="19"/>
        <v>0</v>
      </c>
      <c r="R90" s="46">
        <f t="shared" si="20"/>
        <v>0</v>
      </c>
      <c r="S90" s="13"/>
      <c r="T90" s="13"/>
      <c r="U90" s="13"/>
    </row>
    <row r="91" spans="1:21" s="12" customFormat="1" ht="25.5">
      <c r="A91" s="36">
        <f t="shared" si="22"/>
        <v>30</v>
      </c>
      <c r="B91" s="61" t="s">
        <v>93</v>
      </c>
      <c r="C91" s="62" t="s">
        <v>82</v>
      </c>
      <c r="D91" s="113"/>
      <c r="E91" s="113"/>
      <c r="F91" s="40" t="s">
        <v>94</v>
      </c>
      <c r="G91" s="49">
        <v>1</v>
      </c>
      <c r="H91" s="41"/>
      <c r="I91" s="42"/>
      <c r="J91" s="43">
        <f t="shared" si="21"/>
        <v>0</v>
      </c>
      <c r="K91" s="42"/>
      <c r="L91" s="42"/>
      <c r="M91" s="44">
        <f t="shared" si="15"/>
        <v>0</v>
      </c>
      <c r="N91" s="45">
        <f t="shared" si="16"/>
        <v>0</v>
      </c>
      <c r="O91" s="44">
        <f t="shared" si="17"/>
        <v>0</v>
      </c>
      <c r="P91" s="44">
        <f t="shared" si="18"/>
        <v>0</v>
      </c>
      <c r="Q91" s="44">
        <f t="shared" si="19"/>
        <v>0</v>
      </c>
      <c r="R91" s="46">
        <f t="shared" si="20"/>
        <v>0</v>
      </c>
      <c r="S91" s="13"/>
      <c r="T91" s="13"/>
      <c r="U91" s="13"/>
    </row>
    <row r="92" spans="1:21" s="12" customFormat="1">
      <c r="A92" s="36">
        <f t="shared" si="22"/>
        <v>31</v>
      </c>
      <c r="B92" s="57" t="s">
        <v>95</v>
      </c>
      <c r="C92" s="38"/>
      <c r="D92" s="39"/>
      <c r="E92" s="39"/>
      <c r="F92" s="40" t="s">
        <v>94</v>
      </c>
      <c r="G92" s="40">
        <v>2</v>
      </c>
      <c r="H92" s="41"/>
      <c r="I92" s="42"/>
      <c r="J92" s="43">
        <f t="shared" si="21"/>
        <v>0</v>
      </c>
      <c r="K92" s="42"/>
      <c r="L92" s="42"/>
      <c r="M92" s="44">
        <f t="shared" si="15"/>
        <v>0</v>
      </c>
      <c r="N92" s="45">
        <f t="shared" si="16"/>
        <v>0</v>
      </c>
      <c r="O92" s="44">
        <f t="shared" si="17"/>
        <v>0</v>
      </c>
      <c r="P92" s="44">
        <f t="shared" si="18"/>
        <v>0</v>
      </c>
      <c r="Q92" s="44">
        <f t="shared" si="19"/>
        <v>0</v>
      </c>
      <c r="R92" s="46">
        <f t="shared" si="20"/>
        <v>0</v>
      </c>
      <c r="S92" s="13"/>
      <c r="T92" s="13"/>
      <c r="U92" s="13"/>
    </row>
    <row r="93" spans="1:21" s="12" customFormat="1" ht="26.25" thickBot="1">
      <c r="A93" s="63">
        <f t="shared" si="22"/>
        <v>32</v>
      </c>
      <c r="B93" s="78" t="s">
        <v>96</v>
      </c>
      <c r="C93" s="128" t="s">
        <v>97</v>
      </c>
      <c r="D93" s="120" t="s">
        <v>98</v>
      </c>
      <c r="E93" s="120"/>
      <c r="F93" s="79" t="s">
        <v>94</v>
      </c>
      <c r="G93" s="129">
        <v>2</v>
      </c>
      <c r="H93" s="81"/>
      <c r="I93" s="82"/>
      <c r="J93" s="83">
        <f t="shared" si="21"/>
        <v>0</v>
      </c>
      <c r="K93" s="82"/>
      <c r="L93" s="82"/>
      <c r="M93" s="84">
        <f t="shared" si="15"/>
        <v>0</v>
      </c>
      <c r="N93" s="85">
        <f t="shared" si="16"/>
        <v>0</v>
      </c>
      <c r="O93" s="84">
        <f t="shared" si="17"/>
        <v>0</v>
      </c>
      <c r="P93" s="84">
        <f t="shared" si="18"/>
        <v>0</v>
      </c>
      <c r="Q93" s="84">
        <f t="shared" si="19"/>
        <v>0</v>
      </c>
      <c r="R93" s="86">
        <f t="shared" si="20"/>
        <v>0</v>
      </c>
      <c r="S93" s="13"/>
      <c r="T93" s="13"/>
    </row>
    <row r="94" spans="1:21" s="12" customFormat="1" ht="13.5" thickBot="1">
      <c r="A94" s="127"/>
      <c r="B94" s="158" t="s">
        <v>99</v>
      </c>
      <c r="C94" s="159"/>
      <c r="D94" s="159"/>
      <c r="E94" s="159"/>
      <c r="F94" s="160"/>
      <c r="G94" s="100"/>
      <c r="H94" s="101"/>
      <c r="I94" s="102"/>
      <c r="J94" s="102">
        <f>SUM(J62:J93)</f>
        <v>0</v>
      </c>
      <c r="K94" s="102"/>
      <c r="L94" s="102"/>
      <c r="M94" s="102">
        <f t="shared" ref="M94:R94" si="23">SUM(M62:M93)</f>
        <v>0</v>
      </c>
      <c r="N94" s="102">
        <f t="shared" si="23"/>
        <v>0</v>
      </c>
      <c r="O94" s="102">
        <f t="shared" si="23"/>
        <v>0</v>
      </c>
      <c r="P94" s="102">
        <f t="shared" si="23"/>
        <v>0</v>
      </c>
      <c r="Q94" s="102">
        <f t="shared" si="23"/>
        <v>0</v>
      </c>
      <c r="R94" s="102">
        <f t="shared" si="23"/>
        <v>0</v>
      </c>
      <c r="S94" s="13"/>
      <c r="T94" s="13"/>
    </row>
    <row r="95" spans="1:21">
      <c r="A95" s="32"/>
      <c r="B95" s="141" t="s">
        <v>128</v>
      </c>
      <c r="C95" s="141"/>
      <c r="D95" s="142"/>
      <c r="E95" s="142"/>
      <c r="F95" s="143"/>
      <c r="G95" s="130"/>
      <c r="H95" s="143"/>
      <c r="I95" s="143"/>
      <c r="J95" s="143"/>
      <c r="K95" s="143"/>
      <c r="L95" s="143"/>
      <c r="M95" s="135"/>
      <c r="N95" s="136"/>
      <c r="O95" s="135"/>
      <c r="P95" s="135"/>
      <c r="Q95" s="135"/>
      <c r="R95" s="137"/>
    </row>
    <row r="96" spans="1:21">
      <c r="A96" s="36">
        <f>A95+1</f>
        <v>1</v>
      </c>
      <c r="B96" s="57" t="s">
        <v>101</v>
      </c>
      <c r="C96" s="38" t="s">
        <v>102</v>
      </c>
      <c r="D96" s="39" t="s">
        <v>25</v>
      </c>
      <c r="E96" s="39"/>
      <c r="F96" s="40" t="s">
        <v>26</v>
      </c>
      <c r="G96" s="40">
        <v>1</v>
      </c>
      <c r="H96" s="41"/>
      <c r="I96" s="42"/>
      <c r="J96" s="43">
        <f>I96*H96</f>
        <v>0</v>
      </c>
      <c r="K96" s="42"/>
      <c r="L96" s="42"/>
      <c r="M96" s="44">
        <f t="shared" si="15"/>
        <v>0</v>
      </c>
      <c r="N96" s="45">
        <f t="shared" si="16"/>
        <v>0</v>
      </c>
      <c r="O96" s="44">
        <f t="shared" si="17"/>
        <v>0</v>
      </c>
      <c r="P96" s="44">
        <f t="shared" si="18"/>
        <v>0</v>
      </c>
      <c r="Q96" s="44">
        <f t="shared" si="19"/>
        <v>0</v>
      </c>
      <c r="R96" s="46">
        <f t="shared" si="20"/>
        <v>0</v>
      </c>
    </row>
    <row r="97" spans="1:21">
      <c r="A97" s="36">
        <f t="shared" ref="A97:A123" si="24">A96+1</f>
        <v>2</v>
      </c>
      <c r="B97" s="57" t="s">
        <v>103</v>
      </c>
      <c r="C97" s="38">
        <v>5014</v>
      </c>
      <c r="D97" s="39" t="s">
        <v>25</v>
      </c>
      <c r="E97" s="39"/>
      <c r="F97" s="40" t="s">
        <v>26</v>
      </c>
      <c r="G97" s="40">
        <v>1</v>
      </c>
      <c r="H97" s="41"/>
      <c r="I97" s="42"/>
      <c r="J97" s="43">
        <f t="shared" ref="J97:J124" si="25">I97*H97</f>
        <v>0</v>
      </c>
      <c r="K97" s="42"/>
      <c r="L97" s="42"/>
      <c r="M97" s="44">
        <f t="shared" si="15"/>
        <v>0</v>
      </c>
      <c r="N97" s="45">
        <f t="shared" si="16"/>
        <v>0</v>
      </c>
      <c r="O97" s="44">
        <f t="shared" si="17"/>
        <v>0</v>
      </c>
      <c r="P97" s="44">
        <f t="shared" si="18"/>
        <v>0</v>
      </c>
      <c r="Q97" s="44">
        <f t="shared" si="19"/>
        <v>0</v>
      </c>
      <c r="R97" s="46">
        <f t="shared" si="20"/>
        <v>0</v>
      </c>
    </row>
    <row r="98" spans="1:21">
      <c r="A98" s="36">
        <f t="shared" si="24"/>
        <v>3</v>
      </c>
      <c r="B98" s="57" t="s">
        <v>104</v>
      </c>
      <c r="C98" s="38" t="s">
        <v>105</v>
      </c>
      <c r="D98" s="39" t="s">
        <v>68</v>
      </c>
      <c r="E98" s="39"/>
      <c r="F98" s="40" t="s">
        <v>26</v>
      </c>
      <c r="G98" s="40">
        <v>2</v>
      </c>
      <c r="H98" s="41"/>
      <c r="I98" s="42"/>
      <c r="J98" s="43">
        <f t="shared" si="25"/>
        <v>0</v>
      </c>
      <c r="K98" s="42"/>
      <c r="L98" s="42"/>
      <c r="M98" s="44">
        <f t="shared" si="15"/>
        <v>0</v>
      </c>
      <c r="N98" s="45">
        <f t="shared" si="16"/>
        <v>0</v>
      </c>
      <c r="O98" s="44">
        <f t="shared" si="17"/>
        <v>0</v>
      </c>
      <c r="P98" s="44">
        <f t="shared" si="18"/>
        <v>0</v>
      </c>
      <c r="Q98" s="44">
        <f t="shared" si="19"/>
        <v>0</v>
      </c>
      <c r="R98" s="46">
        <f t="shared" si="20"/>
        <v>0</v>
      </c>
    </row>
    <row r="99" spans="1:21">
      <c r="A99" s="36">
        <f t="shared" si="24"/>
        <v>4</v>
      </c>
      <c r="B99" s="57" t="s">
        <v>106</v>
      </c>
      <c r="C99" s="38">
        <v>5090</v>
      </c>
      <c r="D99" s="39" t="s">
        <v>25</v>
      </c>
      <c r="E99" s="39"/>
      <c r="F99" s="40" t="s">
        <v>26</v>
      </c>
      <c r="G99" s="40">
        <v>2</v>
      </c>
      <c r="H99" s="41"/>
      <c r="I99" s="42"/>
      <c r="J99" s="43">
        <f t="shared" si="25"/>
        <v>0</v>
      </c>
      <c r="K99" s="42"/>
      <c r="L99" s="42"/>
      <c r="M99" s="44">
        <f t="shared" si="15"/>
        <v>0</v>
      </c>
      <c r="N99" s="45">
        <f t="shared" si="16"/>
        <v>0</v>
      </c>
      <c r="O99" s="44">
        <f t="shared" si="17"/>
        <v>0</v>
      </c>
      <c r="P99" s="44">
        <f t="shared" si="18"/>
        <v>0</v>
      </c>
      <c r="Q99" s="44">
        <f t="shared" si="19"/>
        <v>0</v>
      </c>
      <c r="R99" s="46">
        <f t="shared" si="20"/>
        <v>0</v>
      </c>
    </row>
    <row r="100" spans="1:21">
      <c r="A100" s="36">
        <f t="shared" si="24"/>
        <v>5</v>
      </c>
      <c r="B100" s="31" t="s">
        <v>23</v>
      </c>
      <c r="C100" s="17" t="s">
        <v>24</v>
      </c>
      <c r="D100" s="39" t="s">
        <v>25</v>
      </c>
      <c r="E100" s="39"/>
      <c r="F100" s="16" t="s">
        <v>26</v>
      </c>
      <c r="G100" s="16">
        <v>246</v>
      </c>
      <c r="H100" s="41"/>
      <c r="I100" s="42"/>
      <c r="J100" s="43">
        <f t="shared" si="25"/>
        <v>0</v>
      </c>
      <c r="K100" s="42"/>
      <c r="L100" s="42"/>
      <c r="M100" s="44">
        <f t="shared" si="15"/>
        <v>0</v>
      </c>
      <c r="N100" s="45">
        <f t="shared" si="16"/>
        <v>0</v>
      </c>
      <c r="O100" s="44">
        <f t="shared" si="17"/>
        <v>0</v>
      </c>
      <c r="P100" s="44">
        <f t="shared" si="18"/>
        <v>0</v>
      </c>
      <c r="Q100" s="44">
        <f t="shared" si="19"/>
        <v>0</v>
      </c>
      <c r="R100" s="46">
        <f t="shared" si="20"/>
        <v>0</v>
      </c>
    </row>
    <row r="101" spans="1:21">
      <c r="A101" s="36">
        <f t="shared" si="24"/>
        <v>6</v>
      </c>
      <c r="B101" s="31" t="s">
        <v>123</v>
      </c>
      <c r="C101" s="17">
        <v>4400</v>
      </c>
      <c r="D101" s="39" t="s">
        <v>25</v>
      </c>
      <c r="E101" s="39"/>
      <c r="F101" s="16" t="s">
        <v>26</v>
      </c>
      <c r="G101" s="16">
        <v>3</v>
      </c>
      <c r="H101" s="41"/>
      <c r="I101" s="42"/>
      <c r="J101" s="43">
        <f t="shared" si="25"/>
        <v>0</v>
      </c>
      <c r="K101" s="42"/>
      <c r="L101" s="42"/>
      <c r="M101" s="44">
        <f t="shared" si="15"/>
        <v>0</v>
      </c>
      <c r="N101" s="45">
        <f t="shared" si="16"/>
        <v>0</v>
      </c>
      <c r="O101" s="44">
        <f t="shared" si="17"/>
        <v>0</v>
      </c>
      <c r="P101" s="44">
        <f t="shared" si="18"/>
        <v>0</v>
      </c>
      <c r="Q101" s="44">
        <f t="shared" si="19"/>
        <v>0</v>
      </c>
      <c r="R101" s="46">
        <f t="shared" si="20"/>
        <v>0</v>
      </c>
    </row>
    <row r="102" spans="1:21" s="12" customFormat="1">
      <c r="A102" s="36">
        <f t="shared" si="24"/>
        <v>7</v>
      </c>
      <c r="B102" s="31" t="s">
        <v>29</v>
      </c>
      <c r="C102" s="17" t="s">
        <v>30</v>
      </c>
      <c r="D102" s="39" t="s">
        <v>31</v>
      </c>
      <c r="E102" s="39"/>
      <c r="F102" s="16" t="s">
        <v>26</v>
      </c>
      <c r="G102" s="16">
        <v>114</v>
      </c>
      <c r="H102" s="41"/>
      <c r="I102" s="42"/>
      <c r="J102" s="43">
        <f t="shared" si="25"/>
        <v>0</v>
      </c>
      <c r="K102" s="48"/>
      <c r="L102" s="42"/>
      <c r="M102" s="44">
        <f t="shared" si="15"/>
        <v>0</v>
      </c>
      <c r="N102" s="45">
        <f t="shared" si="16"/>
        <v>0</v>
      </c>
      <c r="O102" s="44">
        <f t="shared" si="17"/>
        <v>0</v>
      </c>
      <c r="P102" s="44">
        <f t="shared" si="18"/>
        <v>0</v>
      </c>
      <c r="Q102" s="44">
        <f t="shared" si="19"/>
        <v>0</v>
      </c>
      <c r="R102" s="46">
        <f t="shared" si="20"/>
        <v>0</v>
      </c>
      <c r="S102" s="13"/>
      <c r="T102" s="13"/>
      <c r="U102" s="13"/>
    </row>
    <row r="103" spans="1:21" s="12" customFormat="1">
      <c r="A103" s="36">
        <f t="shared" si="24"/>
        <v>8</v>
      </c>
      <c r="B103" s="20" t="s">
        <v>27</v>
      </c>
      <c r="C103" s="17" t="s">
        <v>28</v>
      </c>
      <c r="D103" s="39" t="s">
        <v>25</v>
      </c>
      <c r="E103" s="39"/>
      <c r="F103" s="16" t="s">
        <v>26</v>
      </c>
      <c r="G103" s="16">
        <v>201</v>
      </c>
      <c r="H103" s="41"/>
      <c r="I103" s="42"/>
      <c r="J103" s="43">
        <f t="shared" si="25"/>
        <v>0</v>
      </c>
      <c r="K103" s="42"/>
      <c r="L103" s="42"/>
      <c r="M103" s="44">
        <f t="shared" si="15"/>
        <v>0</v>
      </c>
      <c r="N103" s="45">
        <f t="shared" si="16"/>
        <v>0</v>
      </c>
      <c r="O103" s="44">
        <f t="shared" si="17"/>
        <v>0</v>
      </c>
      <c r="P103" s="44">
        <f t="shared" si="18"/>
        <v>0</v>
      </c>
      <c r="Q103" s="44">
        <f t="shared" si="19"/>
        <v>0</v>
      </c>
      <c r="R103" s="46">
        <f t="shared" si="20"/>
        <v>0</v>
      </c>
      <c r="S103" s="13"/>
      <c r="T103" s="13"/>
      <c r="U103" s="13"/>
    </row>
    <row r="104" spans="1:21">
      <c r="A104" s="36">
        <f t="shared" si="24"/>
        <v>9</v>
      </c>
      <c r="B104" s="20" t="s">
        <v>35</v>
      </c>
      <c r="C104" s="17" t="s">
        <v>36</v>
      </c>
      <c r="D104" s="39" t="s">
        <v>25</v>
      </c>
      <c r="E104" s="39"/>
      <c r="F104" s="16" t="s">
        <v>26</v>
      </c>
      <c r="G104" s="16">
        <v>12</v>
      </c>
      <c r="H104" s="41"/>
      <c r="I104" s="42"/>
      <c r="J104" s="43">
        <f t="shared" si="25"/>
        <v>0</v>
      </c>
      <c r="K104" s="42"/>
      <c r="L104" s="42"/>
      <c r="M104" s="44">
        <f t="shared" si="15"/>
        <v>0</v>
      </c>
      <c r="N104" s="45">
        <f t="shared" si="16"/>
        <v>0</v>
      </c>
      <c r="O104" s="44">
        <f t="shared" si="17"/>
        <v>0</v>
      </c>
      <c r="P104" s="44">
        <f t="shared" si="18"/>
        <v>0</v>
      </c>
      <c r="Q104" s="44">
        <f t="shared" si="19"/>
        <v>0</v>
      </c>
      <c r="R104" s="46">
        <f t="shared" si="20"/>
        <v>0</v>
      </c>
    </row>
    <row r="105" spans="1:21" ht="12.75" customHeight="1">
      <c r="A105" s="36">
        <f t="shared" si="24"/>
        <v>10</v>
      </c>
      <c r="B105" s="20" t="s">
        <v>37</v>
      </c>
      <c r="C105" s="17">
        <v>3379</v>
      </c>
      <c r="D105" s="39" t="s">
        <v>25</v>
      </c>
      <c r="E105" s="39"/>
      <c r="F105" s="16" t="s">
        <v>26</v>
      </c>
      <c r="G105" s="16">
        <v>36</v>
      </c>
      <c r="H105" s="41"/>
      <c r="I105" s="42"/>
      <c r="J105" s="43">
        <f t="shared" si="25"/>
        <v>0</v>
      </c>
      <c r="K105" s="42"/>
      <c r="L105" s="42"/>
      <c r="M105" s="44">
        <f t="shared" si="15"/>
        <v>0</v>
      </c>
      <c r="N105" s="45">
        <f t="shared" si="16"/>
        <v>0</v>
      </c>
      <c r="O105" s="44">
        <f t="shared" si="17"/>
        <v>0</v>
      </c>
      <c r="P105" s="44">
        <f t="shared" si="18"/>
        <v>0</v>
      </c>
      <c r="Q105" s="44">
        <f t="shared" si="19"/>
        <v>0</v>
      </c>
      <c r="R105" s="46">
        <f t="shared" si="20"/>
        <v>0</v>
      </c>
    </row>
    <row r="106" spans="1:21" s="12" customFormat="1" ht="25.5">
      <c r="A106" s="36">
        <f t="shared" si="24"/>
        <v>11</v>
      </c>
      <c r="B106" s="31" t="s">
        <v>129</v>
      </c>
      <c r="C106" s="71">
        <v>4439</v>
      </c>
      <c r="D106" s="50" t="s">
        <v>25</v>
      </c>
      <c r="E106" s="50"/>
      <c r="F106" s="16" t="s">
        <v>26</v>
      </c>
      <c r="G106" s="16">
        <v>7</v>
      </c>
      <c r="H106" s="41"/>
      <c r="I106" s="42"/>
      <c r="J106" s="43">
        <f t="shared" si="25"/>
        <v>0</v>
      </c>
      <c r="K106" s="42"/>
      <c r="L106" s="42"/>
      <c r="M106" s="44">
        <f t="shared" ref="M106:M153" si="26">SUM(J106:L106)</f>
        <v>0</v>
      </c>
      <c r="N106" s="45">
        <f t="shared" ref="N106:N153" si="27">H106*G106</f>
        <v>0</v>
      </c>
      <c r="O106" s="44">
        <f t="shared" ref="O106:O153" si="28">J106*G106</f>
        <v>0</v>
      </c>
      <c r="P106" s="44">
        <f t="shared" ref="P106:P153" si="29">K106*G106</f>
        <v>0</v>
      </c>
      <c r="Q106" s="44">
        <f t="shared" ref="Q106:Q153" si="30">L106*G106</f>
        <v>0</v>
      </c>
      <c r="R106" s="46">
        <f t="shared" ref="R106:R153" si="31">SUM(O106:Q106)</f>
        <v>0</v>
      </c>
      <c r="S106" s="13"/>
      <c r="T106" s="13"/>
      <c r="U106" s="13"/>
    </row>
    <row r="107" spans="1:21" s="12" customFormat="1">
      <c r="A107" s="36">
        <f t="shared" si="24"/>
        <v>12</v>
      </c>
      <c r="B107" s="31" t="s">
        <v>44</v>
      </c>
      <c r="C107" s="71">
        <v>2348</v>
      </c>
      <c r="D107" s="50" t="s">
        <v>25</v>
      </c>
      <c r="E107" s="50"/>
      <c r="F107" s="16" t="s">
        <v>26</v>
      </c>
      <c r="G107" s="16">
        <v>7</v>
      </c>
      <c r="H107" s="41"/>
      <c r="I107" s="42"/>
      <c r="J107" s="43">
        <f t="shared" si="25"/>
        <v>0</v>
      </c>
      <c r="K107" s="42"/>
      <c r="L107" s="42"/>
      <c r="M107" s="44">
        <f t="shared" si="26"/>
        <v>0</v>
      </c>
      <c r="N107" s="45">
        <f t="shared" si="27"/>
        <v>0</v>
      </c>
      <c r="O107" s="44">
        <f t="shared" si="28"/>
        <v>0</v>
      </c>
      <c r="P107" s="44">
        <f t="shared" si="29"/>
        <v>0</v>
      </c>
      <c r="Q107" s="44">
        <f t="shared" si="30"/>
        <v>0</v>
      </c>
      <c r="R107" s="46">
        <f t="shared" si="31"/>
        <v>0</v>
      </c>
      <c r="S107" s="13"/>
      <c r="T107" s="13"/>
      <c r="U107" s="13"/>
    </row>
    <row r="108" spans="1:21" s="12" customFormat="1">
      <c r="A108" s="36">
        <f t="shared" si="24"/>
        <v>13</v>
      </c>
      <c r="B108" s="72" t="s">
        <v>45</v>
      </c>
      <c r="C108" s="51" t="s">
        <v>46</v>
      </c>
      <c r="D108" s="50" t="s">
        <v>47</v>
      </c>
      <c r="E108" s="50"/>
      <c r="F108" s="16" t="s">
        <v>48</v>
      </c>
      <c r="G108" s="16">
        <v>1</v>
      </c>
      <c r="H108" s="41"/>
      <c r="I108" s="42"/>
      <c r="J108" s="43">
        <f t="shared" si="25"/>
        <v>0</v>
      </c>
      <c r="K108" s="42"/>
      <c r="L108" s="42"/>
      <c r="M108" s="44">
        <f t="shared" si="26"/>
        <v>0</v>
      </c>
      <c r="N108" s="45">
        <f t="shared" si="27"/>
        <v>0</v>
      </c>
      <c r="O108" s="44">
        <f t="shared" si="28"/>
        <v>0</v>
      </c>
      <c r="P108" s="44">
        <f t="shared" si="29"/>
        <v>0</v>
      </c>
      <c r="Q108" s="44">
        <f t="shared" si="30"/>
        <v>0</v>
      </c>
      <c r="R108" s="46">
        <f t="shared" si="31"/>
        <v>0</v>
      </c>
      <c r="S108" s="13"/>
      <c r="T108" s="13"/>
    </row>
    <row r="109" spans="1:21" s="12" customFormat="1">
      <c r="A109" s="36">
        <f t="shared" si="24"/>
        <v>14</v>
      </c>
      <c r="B109" s="73" t="s">
        <v>130</v>
      </c>
      <c r="C109" s="17">
        <v>4461</v>
      </c>
      <c r="D109" s="39" t="s">
        <v>25</v>
      </c>
      <c r="E109" s="39"/>
      <c r="F109" s="16" t="s">
        <v>48</v>
      </c>
      <c r="G109" s="24">
        <v>5</v>
      </c>
      <c r="H109" s="41"/>
      <c r="I109" s="42"/>
      <c r="J109" s="43">
        <f t="shared" si="25"/>
        <v>0</v>
      </c>
      <c r="K109" s="42"/>
      <c r="L109" s="42"/>
      <c r="M109" s="44">
        <f t="shared" si="26"/>
        <v>0</v>
      </c>
      <c r="N109" s="45">
        <f t="shared" si="27"/>
        <v>0</v>
      </c>
      <c r="O109" s="44">
        <f t="shared" si="28"/>
        <v>0</v>
      </c>
      <c r="P109" s="44">
        <f t="shared" si="29"/>
        <v>0</v>
      </c>
      <c r="Q109" s="44">
        <f t="shared" si="30"/>
        <v>0</v>
      </c>
      <c r="R109" s="46">
        <f t="shared" si="31"/>
        <v>0</v>
      </c>
      <c r="S109" s="13"/>
      <c r="T109" s="13"/>
    </row>
    <row r="110" spans="1:21">
      <c r="A110" s="36">
        <f t="shared" si="24"/>
        <v>15</v>
      </c>
      <c r="B110" s="20" t="s">
        <v>62</v>
      </c>
      <c r="C110" s="17">
        <v>3362</v>
      </c>
      <c r="D110" s="39" t="s">
        <v>25</v>
      </c>
      <c r="E110" s="39"/>
      <c r="F110" s="16" t="s">
        <v>48</v>
      </c>
      <c r="G110" s="24">
        <v>5</v>
      </c>
      <c r="H110" s="41"/>
      <c r="I110" s="42"/>
      <c r="J110" s="43">
        <f t="shared" si="25"/>
        <v>0</v>
      </c>
      <c r="K110" s="42"/>
      <c r="L110" s="42"/>
      <c r="M110" s="44">
        <f t="shared" si="26"/>
        <v>0</v>
      </c>
      <c r="N110" s="45">
        <f t="shared" si="27"/>
        <v>0</v>
      </c>
      <c r="O110" s="44">
        <f t="shared" si="28"/>
        <v>0</v>
      </c>
      <c r="P110" s="44">
        <f t="shared" si="29"/>
        <v>0</v>
      </c>
      <c r="Q110" s="44">
        <f t="shared" si="30"/>
        <v>0</v>
      </c>
      <c r="R110" s="46">
        <f t="shared" si="31"/>
        <v>0</v>
      </c>
    </row>
    <row r="111" spans="1:21">
      <c r="A111" s="36">
        <f t="shared" si="24"/>
        <v>16</v>
      </c>
      <c r="B111" s="74" t="s">
        <v>69</v>
      </c>
      <c r="C111" s="51">
        <v>4585</v>
      </c>
      <c r="D111" s="39" t="s">
        <v>25</v>
      </c>
      <c r="E111" s="39"/>
      <c r="F111" s="16" t="s">
        <v>48</v>
      </c>
      <c r="G111" s="55">
        <v>1</v>
      </c>
      <c r="H111" s="41"/>
      <c r="I111" s="42"/>
      <c r="J111" s="43">
        <f t="shared" si="25"/>
        <v>0</v>
      </c>
      <c r="K111" s="42"/>
      <c r="L111" s="42"/>
      <c r="M111" s="44">
        <f t="shared" si="26"/>
        <v>0</v>
      </c>
      <c r="N111" s="45">
        <f t="shared" si="27"/>
        <v>0</v>
      </c>
      <c r="O111" s="44">
        <f t="shared" si="28"/>
        <v>0</v>
      </c>
      <c r="P111" s="44">
        <f t="shared" si="29"/>
        <v>0</v>
      </c>
      <c r="Q111" s="44">
        <f t="shared" si="30"/>
        <v>0</v>
      </c>
      <c r="R111" s="46">
        <f t="shared" si="31"/>
        <v>0</v>
      </c>
    </row>
    <row r="112" spans="1:21">
      <c r="A112" s="36">
        <f t="shared" si="24"/>
        <v>17</v>
      </c>
      <c r="B112" s="74" t="s">
        <v>70</v>
      </c>
      <c r="C112" s="51">
        <v>4466</v>
      </c>
      <c r="D112" s="39" t="s">
        <v>25</v>
      </c>
      <c r="E112" s="39"/>
      <c r="F112" s="16" t="s">
        <v>48</v>
      </c>
      <c r="G112" s="55">
        <f>G111</f>
        <v>1</v>
      </c>
      <c r="H112" s="41"/>
      <c r="I112" s="42"/>
      <c r="J112" s="43">
        <f t="shared" si="25"/>
        <v>0</v>
      </c>
      <c r="K112" s="42"/>
      <c r="L112" s="42"/>
      <c r="M112" s="44">
        <f t="shared" si="26"/>
        <v>0</v>
      </c>
      <c r="N112" s="45">
        <f t="shared" si="27"/>
        <v>0</v>
      </c>
      <c r="O112" s="44">
        <f t="shared" si="28"/>
        <v>0</v>
      </c>
      <c r="P112" s="44">
        <f t="shared" si="29"/>
        <v>0</v>
      </c>
      <c r="Q112" s="44">
        <f t="shared" si="30"/>
        <v>0</v>
      </c>
      <c r="R112" s="46">
        <f t="shared" si="31"/>
        <v>0</v>
      </c>
    </row>
    <row r="113" spans="1:18">
      <c r="A113" s="36">
        <f t="shared" si="24"/>
        <v>18</v>
      </c>
      <c r="B113" s="74" t="s">
        <v>71</v>
      </c>
      <c r="C113" s="38" t="s">
        <v>72</v>
      </c>
      <c r="D113" s="39" t="s">
        <v>68</v>
      </c>
      <c r="E113" s="39"/>
      <c r="F113" s="40" t="s">
        <v>48</v>
      </c>
      <c r="G113" s="40">
        <f>G112*2</f>
        <v>2</v>
      </c>
      <c r="H113" s="41"/>
      <c r="I113" s="42"/>
      <c r="J113" s="43">
        <f t="shared" si="25"/>
        <v>0</v>
      </c>
      <c r="K113" s="42"/>
      <c r="L113" s="42"/>
      <c r="M113" s="44">
        <f t="shared" si="26"/>
        <v>0</v>
      </c>
      <c r="N113" s="45">
        <f t="shared" si="27"/>
        <v>0</v>
      </c>
      <c r="O113" s="44">
        <f t="shared" si="28"/>
        <v>0</v>
      </c>
      <c r="P113" s="44">
        <f t="shared" si="29"/>
        <v>0</v>
      </c>
      <c r="Q113" s="44">
        <f t="shared" si="30"/>
        <v>0</v>
      </c>
      <c r="R113" s="46">
        <f t="shared" si="31"/>
        <v>0</v>
      </c>
    </row>
    <row r="114" spans="1:18" ht="25.5">
      <c r="A114" s="36">
        <f t="shared" si="24"/>
        <v>19</v>
      </c>
      <c r="B114" s="20" t="s">
        <v>73</v>
      </c>
      <c r="C114" s="24" t="s">
        <v>74</v>
      </c>
      <c r="D114" s="113"/>
      <c r="E114" s="113"/>
      <c r="F114" s="16" t="s">
        <v>55</v>
      </c>
      <c r="G114" s="75">
        <f>2850*3</f>
        <v>8550</v>
      </c>
      <c r="H114" s="41"/>
      <c r="I114" s="42"/>
      <c r="J114" s="43">
        <f t="shared" si="25"/>
        <v>0</v>
      </c>
      <c r="K114" s="42"/>
      <c r="L114" s="42"/>
      <c r="M114" s="44">
        <f t="shared" si="26"/>
        <v>0</v>
      </c>
      <c r="N114" s="45">
        <f t="shared" si="27"/>
        <v>0</v>
      </c>
      <c r="O114" s="44">
        <f t="shared" si="28"/>
        <v>0</v>
      </c>
      <c r="P114" s="44">
        <f t="shared" si="29"/>
        <v>0</v>
      </c>
      <c r="Q114" s="44">
        <f t="shared" si="30"/>
        <v>0</v>
      </c>
      <c r="R114" s="46">
        <f t="shared" si="31"/>
        <v>0</v>
      </c>
    </row>
    <row r="115" spans="1:18">
      <c r="A115" s="36">
        <f t="shared" si="24"/>
        <v>20</v>
      </c>
      <c r="B115" s="72" t="s">
        <v>75</v>
      </c>
      <c r="C115" s="22" t="s">
        <v>76</v>
      </c>
      <c r="D115" s="113"/>
      <c r="E115" s="113"/>
      <c r="F115" s="55" t="s">
        <v>55</v>
      </c>
      <c r="G115" s="75">
        <f>(G112)*30</f>
        <v>30</v>
      </c>
      <c r="H115" s="41"/>
      <c r="I115" s="42"/>
      <c r="J115" s="43">
        <f t="shared" si="25"/>
        <v>0</v>
      </c>
      <c r="K115" s="42"/>
      <c r="L115" s="42"/>
      <c r="M115" s="44">
        <f t="shared" si="26"/>
        <v>0</v>
      </c>
      <c r="N115" s="45">
        <f t="shared" si="27"/>
        <v>0</v>
      </c>
      <c r="O115" s="44">
        <f t="shared" si="28"/>
        <v>0</v>
      </c>
      <c r="P115" s="44">
        <f t="shared" si="29"/>
        <v>0</v>
      </c>
      <c r="Q115" s="44">
        <f t="shared" si="30"/>
        <v>0</v>
      </c>
      <c r="R115" s="46">
        <f t="shared" si="31"/>
        <v>0</v>
      </c>
    </row>
    <row r="116" spans="1:18">
      <c r="A116" s="36">
        <f t="shared" si="24"/>
        <v>21</v>
      </c>
      <c r="B116" s="20" t="s">
        <v>111</v>
      </c>
      <c r="C116" s="24" t="s">
        <v>112</v>
      </c>
      <c r="D116" s="113"/>
      <c r="E116" s="113"/>
      <c r="F116" s="16" t="s">
        <v>55</v>
      </c>
      <c r="G116" s="30">
        <v>100</v>
      </c>
      <c r="H116" s="41"/>
      <c r="I116" s="42"/>
      <c r="J116" s="43">
        <f t="shared" si="25"/>
        <v>0</v>
      </c>
      <c r="K116" s="42"/>
      <c r="L116" s="42"/>
      <c r="M116" s="44">
        <f t="shared" si="26"/>
        <v>0</v>
      </c>
      <c r="N116" s="45">
        <f t="shared" si="27"/>
        <v>0</v>
      </c>
      <c r="O116" s="44">
        <f t="shared" si="28"/>
        <v>0</v>
      </c>
      <c r="P116" s="44">
        <f t="shared" si="29"/>
        <v>0</v>
      </c>
      <c r="Q116" s="44">
        <f t="shared" si="30"/>
        <v>0</v>
      </c>
      <c r="R116" s="46">
        <f t="shared" si="31"/>
        <v>0</v>
      </c>
    </row>
    <row r="117" spans="1:18" ht="25.5">
      <c r="A117" s="36">
        <f t="shared" si="24"/>
        <v>22</v>
      </c>
      <c r="B117" s="20" t="s">
        <v>113</v>
      </c>
      <c r="C117" s="25" t="s">
        <v>114</v>
      </c>
      <c r="D117" s="113"/>
      <c r="E117" s="113"/>
      <c r="F117" s="16" t="s">
        <v>55</v>
      </c>
      <c r="G117" s="30">
        <f>160*3</f>
        <v>480</v>
      </c>
      <c r="H117" s="41"/>
      <c r="I117" s="42"/>
      <c r="J117" s="43">
        <f t="shared" si="25"/>
        <v>0</v>
      </c>
      <c r="K117" s="42"/>
      <c r="L117" s="42"/>
      <c r="M117" s="44">
        <f t="shared" si="26"/>
        <v>0</v>
      </c>
      <c r="N117" s="45">
        <f t="shared" si="27"/>
        <v>0</v>
      </c>
      <c r="O117" s="44">
        <f t="shared" si="28"/>
        <v>0</v>
      </c>
      <c r="P117" s="44">
        <f t="shared" si="29"/>
        <v>0</v>
      </c>
      <c r="Q117" s="44">
        <f t="shared" si="30"/>
        <v>0</v>
      </c>
      <c r="R117" s="46">
        <f t="shared" si="31"/>
        <v>0</v>
      </c>
    </row>
    <row r="118" spans="1:18">
      <c r="A118" s="36">
        <f t="shared" si="24"/>
        <v>23</v>
      </c>
      <c r="B118" s="76" t="s">
        <v>80</v>
      </c>
      <c r="C118" s="71"/>
      <c r="D118" s="113"/>
      <c r="E118" s="113"/>
      <c r="F118" s="16"/>
      <c r="G118" s="22"/>
      <c r="H118" s="52"/>
      <c r="I118" s="52"/>
      <c r="J118" s="43">
        <f t="shared" si="25"/>
        <v>0</v>
      </c>
      <c r="K118" s="75"/>
      <c r="L118" s="21"/>
      <c r="M118" s="44">
        <f t="shared" si="26"/>
        <v>0</v>
      </c>
      <c r="N118" s="45">
        <f t="shared" si="27"/>
        <v>0</v>
      </c>
      <c r="O118" s="44">
        <f t="shared" si="28"/>
        <v>0</v>
      </c>
      <c r="P118" s="44">
        <f t="shared" si="29"/>
        <v>0</v>
      </c>
      <c r="Q118" s="44">
        <f t="shared" si="30"/>
        <v>0</v>
      </c>
      <c r="R118" s="46">
        <f t="shared" si="31"/>
        <v>0</v>
      </c>
    </row>
    <row r="119" spans="1:18">
      <c r="A119" s="36">
        <f t="shared" si="24"/>
        <v>24</v>
      </c>
      <c r="B119" s="59" t="s">
        <v>81</v>
      </c>
      <c r="C119" s="60" t="s">
        <v>82</v>
      </c>
      <c r="D119" s="113"/>
      <c r="E119" s="113"/>
      <c r="F119" s="71" t="s">
        <v>48</v>
      </c>
      <c r="G119" s="22">
        <f>SUM(G100,G101,G102,G106,G108,G109,G111)</f>
        <v>377</v>
      </c>
      <c r="H119" s="41"/>
      <c r="I119" s="42"/>
      <c r="J119" s="43">
        <f t="shared" si="25"/>
        <v>0</v>
      </c>
      <c r="K119" s="42"/>
      <c r="L119" s="42"/>
      <c r="M119" s="44">
        <f t="shared" si="26"/>
        <v>0</v>
      </c>
      <c r="N119" s="45">
        <f t="shared" si="27"/>
        <v>0</v>
      </c>
      <c r="O119" s="44">
        <f t="shared" si="28"/>
        <v>0</v>
      </c>
      <c r="P119" s="44">
        <f t="shared" si="29"/>
        <v>0</v>
      </c>
      <c r="Q119" s="44">
        <f t="shared" si="30"/>
        <v>0</v>
      </c>
      <c r="R119" s="46">
        <f t="shared" si="31"/>
        <v>0</v>
      </c>
    </row>
    <row r="120" spans="1:18">
      <c r="A120" s="36">
        <f t="shared" si="24"/>
        <v>25</v>
      </c>
      <c r="B120" s="61" t="s">
        <v>83</v>
      </c>
      <c r="C120" s="27" t="s">
        <v>84</v>
      </c>
      <c r="D120" s="50" t="s">
        <v>85</v>
      </c>
      <c r="E120" s="50"/>
      <c r="F120" s="71" t="s">
        <v>55</v>
      </c>
      <c r="G120" s="75">
        <f>SUM(G114:G117)</f>
        <v>9160</v>
      </c>
      <c r="H120" s="41"/>
      <c r="I120" s="42"/>
      <c r="J120" s="43">
        <f t="shared" si="25"/>
        <v>0</v>
      </c>
      <c r="K120" s="42"/>
      <c r="L120" s="42"/>
      <c r="M120" s="44">
        <f t="shared" si="26"/>
        <v>0</v>
      </c>
      <c r="N120" s="45">
        <f t="shared" si="27"/>
        <v>0</v>
      </c>
      <c r="O120" s="44">
        <f t="shared" si="28"/>
        <v>0</v>
      </c>
      <c r="P120" s="44">
        <f t="shared" si="29"/>
        <v>0</v>
      </c>
      <c r="Q120" s="44">
        <f t="shared" si="30"/>
        <v>0</v>
      </c>
      <c r="R120" s="46">
        <f t="shared" si="31"/>
        <v>0</v>
      </c>
    </row>
    <row r="121" spans="1:18">
      <c r="A121" s="36">
        <f t="shared" si="24"/>
        <v>26</v>
      </c>
      <c r="B121" s="37" t="s">
        <v>89</v>
      </c>
      <c r="C121" s="24" t="s">
        <v>90</v>
      </c>
      <c r="D121" s="113"/>
      <c r="E121" s="113"/>
      <c r="F121" s="40" t="s">
        <v>48</v>
      </c>
      <c r="G121" s="22">
        <f>(G120)*3</f>
        <v>27480</v>
      </c>
      <c r="H121" s="41"/>
      <c r="I121" s="42"/>
      <c r="J121" s="43">
        <f t="shared" si="25"/>
        <v>0</v>
      </c>
      <c r="K121" s="42"/>
      <c r="L121" s="42"/>
      <c r="M121" s="44">
        <f t="shared" si="26"/>
        <v>0</v>
      </c>
      <c r="N121" s="45">
        <f t="shared" si="27"/>
        <v>0</v>
      </c>
      <c r="O121" s="44">
        <f t="shared" si="28"/>
        <v>0</v>
      </c>
      <c r="P121" s="44">
        <f t="shared" si="29"/>
        <v>0</v>
      </c>
      <c r="Q121" s="44">
        <f t="shared" si="30"/>
        <v>0</v>
      </c>
      <c r="R121" s="46">
        <f t="shared" si="31"/>
        <v>0</v>
      </c>
    </row>
    <row r="122" spans="1:18">
      <c r="A122" s="36">
        <f t="shared" si="24"/>
        <v>27</v>
      </c>
      <c r="B122" s="37" t="s">
        <v>91</v>
      </c>
      <c r="C122" s="24" t="s">
        <v>92</v>
      </c>
      <c r="D122" s="113"/>
      <c r="E122" s="113"/>
      <c r="F122" s="40" t="s">
        <v>48</v>
      </c>
      <c r="G122" s="22">
        <f>G121</f>
        <v>27480</v>
      </c>
      <c r="H122" s="41"/>
      <c r="I122" s="42"/>
      <c r="J122" s="43">
        <f t="shared" si="25"/>
        <v>0</v>
      </c>
      <c r="K122" s="42"/>
      <c r="L122" s="42"/>
      <c r="M122" s="44">
        <f t="shared" si="26"/>
        <v>0</v>
      </c>
      <c r="N122" s="45">
        <f t="shared" si="27"/>
        <v>0</v>
      </c>
      <c r="O122" s="44">
        <f t="shared" si="28"/>
        <v>0</v>
      </c>
      <c r="P122" s="44">
        <f t="shared" si="29"/>
        <v>0</v>
      </c>
      <c r="Q122" s="44">
        <f t="shared" si="30"/>
        <v>0</v>
      </c>
      <c r="R122" s="46">
        <f t="shared" si="31"/>
        <v>0</v>
      </c>
    </row>
    <row r="123" spans="1:18" ht="25.5">
      <c r="A123" s="36">
        <f t="shared" si="24"/>
        <v>28</v>
      </c>
      <c r="B123" s="61" t="s">
        <v>93</v>
      </c>
      <c r="C123" s="27" t="s">
        <v>82</v>
      </c>
      <c r="D123" s="113"/>
      <c r="E123" s="113"/>
      <c r="F123" s="16" t="s">
        <v>94</v>
      </c>
      <c r="G123" s="24">
        <v>1</v>
      </c>
      <c r="H123" s="41"/>
      <c r="I123" s="42"/>
      <c r="J123" s="43">
        <f t="shared" si="25"/>
        <v>0</v>
      </c>
      <c r="K123" s="42"/>
      <c r="L123" s="42"/>
      <c r="M123" s="44">
        <f t="shared" si="26"/>
        <v>0</v>
      </c>
      <c r="N123" s="45">
        <f t="shared" si="27"/>
        <v>0</v>
      </c>
      <c r="O123" s="44">
        <f t="shared" si="28"/>
        <v>0</v>
      </c>
      <c r="P123" s="44">
        <f t="shared" si="29"/>
        <v>0</v>
      </c>
      <c r="Q123" s="44">
        <f t="shared" si="30"/>
        <v>0</v>
      </c>
      <c r="R123" s="46">
        <f t="shared" si="31"/>
        <v>0</v>
      </c>
    </row>
    <row r="124" spans="1:18" ht="26.25" thickBot="1">
      <c r="A124" s="77">
        <f>A123+1</f>
        <v>29</v>
      </c>
      <c r="B124" s="78" t="s">
        <v>96</v>
      </c>
      <c r="C124" s="29" t="s">
        <v>97</v>
      </c>
      <c r="D124" s="120" t="s">
        <v>98</v>
      </c>
      <c r="E124" s="120"/>
      <c r="F124" s="79" t="s">
        <v>94</v>
      </c>
      <c r="G124" s="80">
        <v>1</v>
      </c>
      <c r="H124" s="81"/>
      <c r="I124" s="82"/>
      <c r="J124" s="43">
        <f t="shared" si="25"/>
        <v>0</v>
      </c>
      <c r="K124" s="82"/>
      <c r="L124" s="82"/>
      <c r="M124" s="44">
        <f t="shared" si="26"/>
        <v>0</v>
      </c>
      <c r="N124" s="45">
        <f t="shared" si="27"/>
        <v>0</v>
      </c>
      <c r="O124" s="44">
        <f t="shared" si="28"/>
        <v>0</v>
      </c>
      <c r="P124" s="44">
        <f t="shared" si="29"/>
        <v>0</v>
      </c>
      <c r="Q124" s="44">
        <f t="shared" si="30"/>
        <v>0</v>
      </c>
      <c r="R124" s="46">
        <f t="shared" si="31"/>
        <v>0</v>
      </c>
    </row>
    <row r="125" spans="1:18" ht="13.5" thickBot="1">
      <c r="A125" s="144"/>
      <c r="B125" s="158" t="s">
        <v>99</v>
      </c>
      <c r="C125" s="159"/>
      <c r="D125" s="159"/>
      <c r="E125" s="159"/>
      <c r="F125" s="160"/>
      <c r="G125" s="100"/>
      <c r="H125" s="101"/>
      <c r="I125" s="102"/>
      <c r="J125" s="102">
        <f>SUM(J96:J124)</f>
        <v>0</v>
      </c>
      <c r="K125" s="102"/>
      <c r="L125" s="102"/>
      <c r="M125" s="102">
        <f t="shared" ref="M125:R125" si="32">SUM(M96:M124)</f>
        <v>0</v>
      </c>
      <c r="N125" s="102">
        <f t="shared" si="32"/>
        <v>0</v>
      </c>
      <c r="O125" s="102">
        <f t="shared" si="32"/>
        <v>0</v>
      </c>
      <c r="P125" s="102">
        <f t="shared" si="32"/>
        <v>0</v>
      </c>
      <c r="Q125" s="102">
        <f t="shared" si="32"/>
        <v>0</v>
      </c>
      <c r="R125" s="102">
        <f t="shared" si="32"/>
        <v>0</v>
      </c>
    </row>
    <row r="126" spans="1:18">
      <c r="A126" s="32"/>
      <c r="B126" s="33" t="s">
        <v>131</v>
      </c>
      <c r="C126" s="33"/>
      <c r="D126" s="119"/>
      <c r="E126" s="119"/>
      <c r="F126" s="122"/>
      <c r="G126" s="123"/>
      <c r="H126" s="122"/>
      <c r="I126" s="122"/>
      <c r="J126" s="122"/>
      <c r="K126" s="122"/>
      <c r="L126" s="122"/>
      <c r="M126" s="124"/>
      <c r="N126" s="125"/>
      <c r="O126" s="124"/>
      <c r="P126" s="124"/>
      <c r="Q126" s="124"/>
      <c r="R126" s="126"/>
    </row>
    <row r="127" spans="1:18">
      <c r="A127" s="18">
        <v>1</v>
      </c>
      <c r="B127" s="31" t="s">
        <v>23</v>
      </c>
      <c r="C127" s="17" t="s">
        <v>24</v>
      </c>
      <c r="D127" s="39" t="s">
        <v>25</v>
      </c>
      <c r="E127" s="39"/>
      <c r="F127" s="16" t="s">
        <v>26</v>
      </c>
      <c r="G127" s="16">
        <v>15</v>
      </c>
      <c r="H127" s="41"/>
      <c r="I127" s="42"/>
      <c r="J127" s="43">
        <f>I127*H127</f>
        <v>0</v>
      </c>
      <c r="K127" s="42"/>
      <c r="L127" s="42"/>
      <c r="M127" s="44">
        <f t="shared" si="26"/>
        <v>0</v>
      </c>
      <c r="N127" s="45">
        <f t="shared" si="27"/>
        <v>0</v>
      </c>
      <c r="O127" s="44">
        <f t="shared" si="28"/>
        <v>0</v>
      </c>
      <c r="P127" s="44">
        <f t="shared" si="29"/>
        <v>0</v>
      </c>
      <c r="Q127" s="44">
        <f t="shared" si="30"/>
        <v>0</v>
      </c>
      <c r="R127" s="46">
        <f t="shared" si="31"/>
        <v>0</v>
      </c>
    </row>
    <row r="128" spans="1:18">
      <c r="A128" s="18">
        <f>A127+1</f>
        <v>2</v>
      </c>
      <c r="B128" s="31" t="s">
        <v>29</v>
      </c>
      <c r="C128" s="17" t="s">
        <v>30</v>
      </c>
      <c r="D128" s="39" t="s">
        <v>31</v>
      </c>
      <c r="E128" s="39"/>
      <c r="F128" s="16" t="s">
        <v>26</v>
      </c>
      <c r="G128" s="16">
        <v>1</v>
      </c>
      <c r="H128" s="41"/>
      <c r="I128" s="42"/>
      <c r="J128" s="43">
        <f t="shared" ref="J128:J153" si="33">I128*H128</f>
        <v>0</v>
      </c>
      <c r="K128" s="48"/>
      <c r="L128" s="42"/>
      <c r="M128" s="44">
        <f t="shared" si="26"/>
        <v>0</v>
      </c>
      <c r="N128" s="45">
        <f t="shared" si="27"/>
        <v>0</v>
      </c>
      <c r="O128" s="44">
        <f t="shared" si="28"/>
        <v>0</v>
      </c>
      <c r="P128" s="44">
        <f t="shared" si="29"/>
        <v>0</v>
      </c>
      <c r="Q128" s="44">
        <f t="shared" si="30"/>
        <v>0</v>
      </c>
      <c r="R128" s="46">
        <f t="shared" si="31"/>
        <v>0</v>
      </c>
    </row>
    <row r="129" spans="1:18">
      <c r="A129" s="18">
        <f t="shared" ref="A129:A152" si="34">A128+1</f>
        <v>3</v>
      </c>
      <c r="B129" s="20" t="s">
        <v>27</v>
      </c>
      <c r="C129" s="17" t="s">
        <v>28</v>
      </c>
      <c r="D129" s="39" t="s">
        <v>25</v>
      </c>
      <c r="E129" s="39"/>
      <c r="F129" s="16" t="s">
        <v>26</v>
      </c>
      <c r="G129" s="16">
        <v>14</v>
      </c>
      <c r="H129" s="41"/>
      <c r="I129" s="42"/>
      <c r="J129" s="43">
        <f t="shared" si="33"/>
        <v>0</v>
      </c>
      <c r="K129" s="42"/>
      <c r="L129" s="42"/>
      <c r="M129" s="44">
        <f t="shared" si="26"/>
        <v>0</v>
      </c>
      <c r="N129" s="45">
        <f t="shared" si="27"/>
        <v>0</v>
      </c>
      <c r="O129" s="44">
        <f t="shared" si="28"/>
        <v>0</v>
      </c>
      <c r="P129" s="44">
        <f t="shared" si="29"/>
        <v>0</v>
      </c>
      <c r="Q129" s="44">
        <f t="shared" si="30"/>
        <v>0</v>
      </c>
      <c r="R129" s="46">
        <f t="shared" si="31"/>
        <v>0</v>
      </c>
    </row>
    <row r="130" spans="1:18">
      <c r="A130" s="18">
        <f t="shared" si="34"/>
        <v>4</v>
      </c>
      <c r="B130" s="20" t="s">
        <v>35</v>
      </c>
      <c r="C130" s="17" t="s">
        <v>36</v>
      </c>
      <c r="D130" s="39" t="s">
        <v>25</v>
      </c>
      <c r="E130" s="39"/>
      <c r="F130" s="16" t="s">
        <v>26</v>
      </c>
      <c r="G130" s="16">
        <v>1</v>
      </c>
      <c r="H130" s="41"/>
      <c r="I130" s="42"/>
      <c r="J130" s="43">
        <f t="shared" si="33"/>
        <v>0</v>
      </c>
      <c r="K130" s="42"/>
      <c r="L130" s="42"/>
      <c r="M130" s="44">
        <f t="shared" si="26"/>
        <v>0</v>
      </c>
      <c r="N130" s="45">
        <f t="shared" si="27"/>
        <v>0</v>
      </c>
      <c r="O130" s="44">
        <f t="shared" si="28"/>
        <v>0</v>
      </c>
      <c r="P130" s="44">
        <f t="shared" si="29"/>
        <v>0</v>
      </c>
      <c r="Q130" s="44">
        <f t="shared" si="30"/>
        <v>0</v>
      </c>
      <c r="R130" s="46">
        <f t="shared" si="31"/>
        <v>0</v>
      </c>
    </row>
    <row r="131" spans="1:18" ht="25.5">
      <c r="A131" s="18">
        <f t="shared" si="34"/>
        <v>5</v>
      </c>
      <c r="B131" s="31" t="s">
        <v>38</v>
      </c>
      <c r="C131" s="17" t="s">
        <v>39</v>
      </c>
      <c r="D131" s="39" t="s">
        <v>40</v>
      </c>
      <c r="E131" s="39"/>
      <c r="F131" s="16" t="s">
        <v>26</v>
      </c>
      <c r="G131" s="16">
        <v>4</v>
      </c>
      <c r="H131" s="41"/>
      <c r="I131" s="42"/>
      <c r="J131" s="43">
        <f t="shared" si="33"/>
        <v>0</v>
      </c>
      <c r="K131" s="42"/>
      <c r="L131" s="42"/>
      <c r="M131" s="44">
        <f t="shared" si="26"/>
        <v>0</v>
      </c>
      <c r="N131" s="45">
        <f t="shared" si="27"/>
        <v>0</v>
      </c>
      <c r="O131" s="44">
        <f t="shared" si="28"/>
        <v>0</v>
      </c>
      <c r="P131" s="44">
        <f t="shared" si="29"/>
        <v>0</v>
      </c>
      <c r="Q131" s="44">
        <f t="shared" si="30"/>
        <v>0</v>
      </c>
      <c r="R131" s="46">
        <f t="shared" si="31"/>
        <v>0</v>
      </c>
    </row>
    <row r="132" spans="1:18">
      <c r="A132" s="18">
        <f t="shared" si="34"/>
        <v>6</v>
      </c>
      <c r="B132" s="31" t="s">
        <v>41</v>
      </c>
      <c r="C132" s="17" t="s">
        <v>42</v>
      </c>
      <c r="D132" s="39" t="s">
        <v>40</v>
      </c>
      <c r="E132" s="39"/>
      <c r="F132" s="16" t="s">
        <v>26</v>
      </c>
      <c r="G132" s="16">
        <v>3</v>
      </c>
      <c r="H132" s="41"/>
      <c r="I132" s="42"/>
      <c r="J132" s="43">
        <f t="shared" si="33"/>
        <v>0</v>
      </c>
      <c r="K132" s="42"/>
      <c r="L132" s="42"/>
      <c r="M132" s="44">
        <f t="shared" si="26"/>
        <v>0</v>
      </c>
      <c r="N132" s="45">
        <f t="shared" si="27"/>
        <v>0</v>
      </c>
      <c r="O132" s="44">
        <f t="shared" si="28"/>
        <v>0</v>
      </c>
      <c r="P132" s="44">
        <f t="shared" si="29"/>
        <v>0</v>
      </c>
      <c r="Q132" s="44">
        <f t="shared" si="30"/>
        <v>0</v>
      </c>
      <c r="R132" s="46">
        <f t="shared" si="31"/>
        <v>0</v>
      </c>
    </row>
    <row r="133" spans="1:18" ht="25.5">
      <c r="A133" s="18">
        <f t="shared" si="34"/>
        <v>7</v>
      </c>
      <c r="B133" s="31" t="s">
        <v>129</v>
      </c>
      <c r="C133" s="71">
        <v>4439</v>
      </c>
      <c r="D133" s="50" t="s">
        <v>25</v>
      </c>
      <c r="E133" s="50"/>
      <c r="F133" s="16" t="s">
        <v>26</v>
      </c>
      <c r="G133" s="16">
        <v>4</v>
      </c>
      <c r="H133" s="41"/>
      <c r="I133" s="42"/>
      <c r="J133" s="43">
        <f t="shared" si="33"/>
        <v>0</v>
      </c>
      <c r="K133" s="42"/>
      <c r="L133" s="42"/>
      <c r="M133" s="44">
        <f t="shared" si="26"/>
        <v>0</v>
      </c>
      <c r="N133" s="45">
        <f t="shared" si="27"/>
        <v>0</v>
      </c>
      <c r="O133" s="44">
        <f t="shared" si="28"/>
        <v>0</v>
      </c>
      <c r="P133" s="44">
        <f t="shared" si="29"/>
        <v>0</v>
      </c>
      <c r="Q133" s="44">
        <f t="shared" si="30"/>
        <v>0</v>
      </c>
      <c r="R133" s="46">
        <f t="shared" si="31"/>
        <v>0</v>
      </c>
    </row>
    <row r="134" spans="1:18">
      <c r="A134" s="18">
        <f t="shared" si="34"/>
        <v>8</v>
      </c>
      <c r="B134" s="31" t="s">
        <v>44</v>
      </c>
      <c r="C134" s="71">
        <v>2348</v>
      </c>
      <c r="D134" s="50" t="s">
        <v>25</v>
      </c>
      <c r="E134" s="50"/>
      <c r="F134" s="16" t="s">
        <v>26</v>
      </c>
      <c r="G134" s="16">
        <v>4</v>
      </c>
      <c r="H134" s="41"/>
      <c r="I134" s="42"/>
      <c r="J134" s="43">
        <f t="shared" si="33"/>
        <v>0</v>
      </c>
      <c r="K134" s="42"/>
      <c r="L134" s="42"/>
      <c r="M134" s="44">
        <f t="shared" si="26"/>
        <v>0</v>
      </c>
      <c r="N134" s="45">
        <f t="shared" si="27"/>
        <v>0</v>
      </c>
      <c r="O134" s="44">
        <f t="shared" si="28"/>
        <v>0</v>
      </c>
      <c r="P134" s="44">
        <f t="shared" si="29"/>
        <v>0</v>
      </c>
      <c r="Q134" s="44">
        <f t="shared" si="30"/>
        <v>0</v>
      </c>
      <c r="R134" s="46">
        <f t="shared" si="31"/>
        <v>0</v>
      </c>
    </row>
    <row r="135" spans="1:18">
      <c r="A135" s="18">
        <f t="shared" si="34"/>
        <v>9</v>
      </c>
      <c r="B135" s="72" t="s">
        <v>45</v>
      </c>
      <c r="C135" s="51" t="s">
        <v>46</v>
      </c>
      <c r="D135" s="50" t="s">
        <v>47</v>
      </c>
      <c r="E135" s="50"/>
      <c r="F135" s="16" t="s">
        <v>48</v>
      </c>
      <c r="G135" s="16">
        <v>9</v>
      </c>
      <c r="H135" s="41"/>
      <c r="I135" s="42"/>
      <c r="J135" s="43">
        <f t="shared" si="33"/>
        <v>0</v>
      </c>
      <c r="K135" s="42"/>
      <c r="L135" s="42"/>
      <c r="M135" s="44">
        <f t="shared" si="26"/>
        <v>0</v>
      </c>
      <c r="N135" s="45">
        <f t="shared" si="27"/>
        <v>0</v>
      </c>
      <c r="O135" s="44">
        <f t="shared" si="28"/>
        <v>0</v>
      </c>
      <c r="P135" s="44">
        <f t="shared" si="29"/>
        <v>0</v>
      </c>
      <c r="Q135" s="44">
        <f t="shared" si="30"/>
        <v>0</v>
      </c>
      <c r="R135" s="46">
        <f t="shared" si="31"/>
        <v>0</v>
      </c>
    </row>
    <row r="136" spans="1:18" ht="12.75" customHeight="1">
      <c r="A136" s="18">
        <f t="shared" si="34"/>
        <v>10</v>
      </c>
      <c r="B136" s="73" t="s">
        <v>132</v>
      </c>
      <c r="C136" s="17">
        <v>4462</v>
      </c>
      <c r="D136" s="39" t="s">
        <v>25</v>
      </c>
      <c r="E136" s="39"/>
      <c r="F136" s="16" t="s">
        <v>48</v>
      </c>
      <c r="G136" s="24">
        <v>4</v>
      </c>
      <c r="H136" s="41"/>
      <c r="I136" s="42"/>
      <c r="J136" s="43">
        <f t="shared" si="33"/>
        <v>0</v>
      </c>
      <c r="K136" s="42"/>
      <c r="L136" s="42"/>
      <c r="M136" s="44">
        <f t="shared" si="26"/>
        <v>0</v>
      </c>
      <c r="N136" s="45">
        <f t="shared" si="27"/>
        <v>0</v>
      </c>
      <c r="O136" s="44">
        <f t="shared" si="28"/>
        <v>0</v>
      </c>
      <c r="P136" s="44">
        <f t="shared" si="29"/>
        <v>0</v>
      </c>
      <c r="Q136" s="44">
        <f t="shared" si="30"/>
        <v>0</v>
      </c>
      <c r="R136" s="46">
        <f t="shared" si="31"/>
        <v>0</v>
      </c>
    </row>
    <row r="137" spans="1:18">
      <c r="A137" s="18">
        <f t="shared" si="34"/>
        <v>11</v>
      </c>
      <c r="B137" s="73" t="s">
        <v>133</v>
      </c>
      <c r="C137" s="17">
        <v>3364</v>
      </c>
      <c r="D137" s="39" t="s">
        <v>25</v>
      </c>
      <c r="E137" s="39"/>
      <c r="F137" s="16" t="s">
        <v>48</v>
      </c>
      <c r="G137" s="24">
        <v>1</v>
      </c>
      <c r="H137" s="41"/>
      <c r="I137" s="42"/>
      <c r="J137" s="43">
        <f t="shared" si="33"/>
        <v>0</v>
      </c>
      <c r="K137" s="42"/>
      <c r="L137" s="42"/>
      <c r="M137" s="44">
        <f t="shared" si="26"/>
        <v>0</v>
      </c>
      <c r="N137" s="45">
        <f t="shared" si="27"/>
        <v>0</v>
      </c>
      <c r="O137" s="44">
        <f t="shared" si="28"/>
        <v>0</v>
      </c>
      <c r="P137" s="44">
        <f t="shared" si="29"/>
        <v>0</v>
      </c>
      <c r="Q137" s="44">
        <f t="shared" si="30"/>
        <v>0</v>
      </c>
      <c r="R137" s="46">
        <f t="shared" si="31"/>
        <v>0</v>
      </c>
    </row>
    <row r="138" spans="1:18">
      <c r="A138" s="18">
        <f t="shared" si="34"/>
        <v>12</v>
      </c>
      <c r="B138" s="20" t="s">
        <v>62</v>
      </c>
      <c r="C138" s="17">
        <v>3362</v>
      </c>
      <c r="D138" s="39" t="s">
        <v>25</v>
      </c>
      <c r="E138" s="39"/>
      <c r="F138" s="16" t="s">
        <v>48</v>
      </c>
      <c r="G138" s="24">
        <v>5</v>
      </c>
      <c r="H138" s="41"/>
      <c r="I138" s="42"/>
      <c r="J138" s="43">
        <f t="shared" si="33"/>
        <v>0</v>
      </c>
      <c r="K138" s="42"/>
      <c r="L138" s="42"/>
      <c r="M138" s="44">
        <f t="shared" si="26"/>
        <v>0</v>
      </c>
      <c r="N138" s="45">
        <f t="shared" si="27"/>
        <v>0</v>
      </c>
      <c r="O138" s="44">
        <f t="shared" si="28"/>
        <v>0</v>
      </c>
      <c r="P138" s="44">
        <f t="shared" si="29"/>
        <v>0</v>
      </c>
      <c r="Q138" s="44">
        <f t="shared" si="30"/>
        <v>0</v>
      </c>
      <c r="R138" s="46">
        <f t="shared" si="31"/>
        <v>0</v>
      </c>
    </row>
    <row r="139" spans="1:18">
      <c r="A139" s="18">
        <f t="shared" si="34"/>
        <v>13</v>
      </c>
      <c r="B139" s="20" t="s">
        <v>63</v>
      </c>
      <c r="C139" s="17" t="s">
        <v>64</v>
      </c>
      <c r="D139" s="39" t="s">
        <v>65</v>
      </c>
      <c r="E139" s="39"/>
      <c r="F139" s="16" t="s">
        <v>48</v>
      </c>
      <c r="G139" s="24">
        <v>1</v>
      </c>
      <c r="H139" s="41"/>
      <c r="I139" s="42"/>
      <c r="J139" s="43">
        <f t="shared" si="33"/>
        <v>0</v>
      </c>
      <c r="K139" s="42"/>
      <c r="L139" s="42"/>
      <c r="M139" s="44">
        <f t="shared" si="26"/>
        <v>0</v>
      </c>
      <c r="N139" s="45">
        <f t="shared" si="27"/>
        <v>0</v>
      </c>
      <c r="O139" s="44">
        <f t="shared" si="28"/>
        <v>0</v>
      </c>
      <c r="P139" s="44">
        <f t="shared" si="29"/>
        <v>0</v>
      </c>
      <c r="Q139" s="44">
        <f t="shared" si="30"/>
        <v>0</v>
      </c>
      <c r="R139" s="46">
        <f t="shared" si="31"/>
        <v>0</v>
      </c>
    </row>
    <row r="140" spans="1:18">
      <c r="A140" s="18">
        <f t="shared" si="34"/>
        <v>14</v>
      </c>
      <c r="B140" s="74" t="s">
        <v>66</v>
      </c>
      <c r="C140" s="38" t="s">
        <v>67</v>
      </c>
      <c r="D140" s="39" t="s">
        <v>68</v>
      </c>
      <c r="E140" s="39"/>
      <c r="F140" s="55" t="s">
        <v>48</v>
      </c>
      <c r="G140" s="55">
        <f>G139*2</f>
        <v>2</v>
      </c>
      <c r="H140" s="41"/>
      <c r="I140" s="42"/>
      <c r="J140" s="43">
        <f t="shared" si="33"/>
        <v>0</v>
      </c>
      <c r="K140" s="42"/>
      <c r="L140" s="42"/>
      <c r="M140" s="44">
        <f t="shared" si="26"/>
        <v>0</v>
      </c>
      <c r="N140" s="45">
        <f t="shared" si="27"/>
        <v>0</v>
      </c>
      <c r="O140" s="44">
        <f t="shared" si="28"/>
        <v>0</v>
      </c>
      <c r="P140" s="44">
        <f t="shared" si="29"/>
        <v>0</v>
      </c>
      <c r="Q140" s="44">
        <f t="shared" si="30"/>
        <v>0</v>
      </c>
      <c r="R140" s="46">
        <f t="shared" si="31"/>
        <v>0</v>
      </c>
    </row>
    <row r="141" spans="1:18" ht="25.5">
      <c r="A141" s="18">
        <f t="shared" si="34"/>
        <v>15</v>
      </c>
      <c r="B141" s="20" t="s">
        <v>73</v>
      </c>
      <c r="C141" s="24" t="s">
        <v>74</v>
      </c>
      <c r="D141" s="113"/>
      <c r="E141" s="113"/>
      <c r="F141" s="16" t="s">
        <v>55</v>
      </c>
      <c r="G141" s="75">
        <f>1300*3</f>
        <v>3900</v>
      </c>
      <c r="H141" s="41"/>
      <c r="I141" s="42"/>
      <c r="J141" s="43">
        <f t="shared" si="33"/>
        <v>0</v>
      </c>
      <c r="K141" s="42"/>
      <c r="L141" s="42"/>
      <c r="M141" s="44">
        <f t="shared" si="26"/>
        <v>0</v>
      </c>
      <c r="N141" s="45">
        <f t="shared" si="27"/>
        <v>0</v>
      </c>
      <c r="O141" s="44">
        <f t="shared" si="28"/>
        <v>0</v>
      </c>
      <c r="P141" s="44">
        <f t="shared" si="29"/>
        <v>0</v>
      </c>
      <c r="Q141" s="44">
        <f t="shared" si="30"/>
        <v>0</v>
      </c>
      <c r="R141" s="46">
        <f t="shared" si="31"/>
        <v>0</v>
      </c>
    </row>
    <row r="142" spans="1:18">
      <c r="A142" s="18">
        <f t="shared" si="34"/>
        <v>16</v>
      </c>
      <c r="B142" s="72" t="s">
        <v>75</v>
      </c>
      <c r="C142" s="22" t="s">
        <v>76</v>
      </c>
      <c r="D142" s="113"/>
      <c r="E142" s="113"/>
      <c r="F142" s="55" t="s">
        <v>55</v>
      </c>
      <c r="G142" s="75">
        <f>(G139)*30</f>
        <v>30</v>
      </c>
      <c r="H142" s="41"/>
      <c r="I142" s="42"/>
      <c r="J142" s="43">
        <f t="shared" si="33"/>
        <v>0</v>
      </c>
      <c r="K142" s="42"/>
      <c r="L142" s="42"/>
      <c r="M142" s="44">
        <f t="shared" si="26"/>
        <v>0</v>
      </c>
      <c r="N142" s="45">
        <f t="shared" si="27"/>
        <v>0</v>
      </c>
      <c r="O142" s="44">
        <f t="shared" si="28"/>
        <v>0</v>
      </c>
      <c r="P142" s="44">
        <f t="shared" si="29"/>
        <v>0</v>
      </c>
      <c r="Q142" s="44">
        <f t="shared" si="30"/>
        <v>0</v>
      </c>
      <c r="R142" s="46">
        <f t="shared" si="31"/>
        <v>0</v>
      </c>
    </row>
    <row r="143" spans="1:18">
      <c r="A143" s="18">
        <f t="shared" si="34"/>
        <v>17</v>
      </c>
      <c r="B143" s="31" t="s">
        <v>77</v>
      </c>
      <c r="C143" s="71" t="s">
        <v>78</v>
      </c>
      <c r="D143" s="39" t="s">
        <v>79</v>
      </c>
      <c r="E143" s="39"/>
      <c r="F143" s="16" t="s">
        <v>48</v>
      </c>
      <c r="G143" s="24">
        <v>2</v>
      </c>
      <c r="H143" s="41"/>
      <c r="I143" s="42"/>
      <c r="J143" s="43">
        <f t="shared" si="33"/>
        <v>0</v>
      </c>
      <c r="K143" s="42"/>
      <c r="L143" s="42"/>
      <c r="M143" s="44">
        <f t="shared" si="26"/>
        <v>0</v>
      </c>
      <c r="N143" s="45">
        <f t="shared" si="27"/>
        <v>0</v>
      </c>
      <c r="O143" s="44">
        <f t="shared" si="28"/>
        <v>0</v>
      </c>
      <c r="P143" s="44">
        <f t="shared" si="29"/>
        <v>0</v>
      </c>
      <c r="Q143" s="44">
        <f t="shared" si="30"/>
        <v>0</v>
      </c>
      <c r="R143" s="46">
        <f t="shared" si="31"/>
        <v>0</v>
      </c>
    </row>
    <row r="144" spans="1:18" ht="15">
      <c r="A144" s="18">
        <f t="shared" si="34"/>
        <v>18</v>
      </c>
      <c r="B144" s="20" t="s">
        <v>108</v>
      </c>
      <c r="C144" s="87" t="s">
        <v>109</v>
      </c>
      <c r="D144" s="113" t="s">
        <v>110</v>
      </c>
      <c r="E144" s="113"/>
      <c r="F144" s="16" t="s">
        <v>55</v>
      </c>
      <c r="G144" s="28">
        <f>265*3</f>
        <v>795</v>
      </c>
      <c r="H144" s="41"/>
      <c r="I144" s="42"/>
      <c r="J144" s="43">
        <f t="shared" si="33"/>
        <v>0</v>
      </c>
      <c r="K144" s="42"/>
      <c r="L144" s="42"/>
      <c r="M144" s="44">
        <f t="shared" si="26"/>
        <v>0</v>
      </c>
      <c r="N144" s="45">
        <f t="shared" si="27"/>
        <v>0</v>
      </c>
      <c r="O144" s="44">
        <f t="shared" si="28"/>
        <v>0</v>
      </c>
      <c r="P144" s="44">
        <f t="shared" si="29"/>
        <v>0</v>
      </c>
      <c r="Q144" s="44">
        <f t="shared" si="30"/>
        <v>0</v>
      </c>
      <c r="R144" s="46">
        <f t="shared" si="31"/>
        <v>0</v>
      </c>
    </row>
    <row r="145" spans="1:18">
      <c r="A145" s="18">
        <f t="shared" si="34"/>
        <v>19</v>
      </c>
      <c r="B145" s="76" t="s">
        <v>80</v>
      </c>
      <c r="C145" s="71"/>
      <c r="D145" s="113"/>
      <c r="E145" s="113"/>
      <c r="F145" s="16"/>
      <c r="G145" s="22"/>
      <c r="H145" s="52"/>
      <c r="I145" s="52"/>
      <c r="J145" s="43">
        <f t="shared" si="33"/>
        <v>0</v>
      </c>
      <c r="K145" s="75"/>
      <c r="L145" s="21"/>
      <c r="M145" s="44">
        <f t="shared" si="26"/>
        <v>0</v>
      </c>
      <c r="N145" s="45">
        <f t="shared" si="27"/>
        <v>0</v>
      </c>
      <c r="O145" s="44">
        <f t="shared" si="28"/>
        <v>0</v>
      </c>
      <c r="P145" s="44">
        <f t="shared" si="29"/>
        <v>0</v>
      </c>
      <c r="Q145" s="44">
        <f t="shared" si="30"/>
        <v>0</v>
      </c>
      <c r="R145" s="46">
        <f t="shared" si="31"/>
        <v>0</v>
      </c>
    </row>
    <row r="146" spans="1:18">
      <c r="A146" s="18">
        <f t="shared" si="34"/>
        <v>20</v>
      </c>
      <c r="B146" s="59" t="s">
        <v>81</v>
      </c>
      <c r="C146" s="60" t="s">
        <v>82</v>
      </c>
      <c r="D146" s="113"/>
      <c r="E146" s="113"/>
      <c r="F146" s="71" t="s">
        <v>48</v>
      </c>
      <c r="G146" s="22">
        <f>SUM(G127,G128,G131,G133,G135,G136,G137)</f>
        <v>38</v>
      </c>
      <c r="H146" s="41"/>
      <c r="I146" s="42"/>
      <c r="J146" s="43">
        <f t="shared" si="33"/>
        <v>0</v>
      </c>
      <c r="K146" s="42"/>
      <c r="L146" s="42"/>
      <c r="M146" s="44">
        <f t="shared" si="26"/>
        <v>0</v>
      </c>
      <c r="N146" s="45">
        <f t="shared" si="27"/>
        <v>0</v>
      </c>
      <c r="O146" s="44">
        <f t="shared" si="28"/>
        <v>0</v>
      </c>
      <c r="P146" s="44">
        <f t="shared" si="29"/>
        <v>0</v>
      </c>
      <c r="Q146" s="44">
        <f t="shared" si="30"/>
        <v>0</v>
      </c>
      <c r="R146" s="46">
        <f t="shared" si="31"/>
        <v>0</v>
      </c>
    </row>
    <row r="147" spans="1:18">
      <c r="A147" s="18">
        <f t="shared" si="34"/>
        <v>21</v>
      </c>
      <c r="B147" s="61" t="s">
        <v>83</v>
      </c>
      <c r="C147" s="27" t="s">
        <v>84</v>
      </c>
      <c r="D147" s="50" t="s">
        <v>85</v>
      </c>
      <c r="E147" s="50"/>
      <c r="F147" s="71" t="s">
        <v>55</v>
      </c>
      <c r="G147" s="75">
        <f>SUM(G141,G142)</f>
        <v>3930</v>
      </c>
      <c r="H147" s="41"/>
      <c r="I147" s="42"/>
      <c r="J147" s="43">
        <f t="shared" si="33"/>
        <v>0</v>
      </c>
      <c r="K147" s="42"/>
      <c r="L147" s="42"/>
      <c r="M147" s="44">
        <f t="shared" si="26"/>
        <v>0</v>
      </c>
      <c r="N147" s="45">
        <f t="shared" si="27"/>
        <v>0</v>
      </c>
      <c r="O147" s="44">
        <f t="shared" si="28"/>
        <v>0</v>
      </c>
      <c r="P147" s="44">
        <f t="shared" si="29"/>
        <v>0</v>
      </c>
      <c r="Q147" s="44">
        <f t="shared" si="30"/>
        <v>0</v>
      </c>
      <c r="R147" s="46">
        <f t="shared" si="31"/>
        <v>0</v>
      </c>
    </row>
    <row r="148" spans="1:18">
      <c r="A148" s="18">
        <f>A147+1</f>
        <v>22</v>
      </c>
      <c r="B148" s="37" t="s">
        <v>89</v>
      </c>
      <c r="C148" s="24" t="s">
        <v>90</v>
      </c>
      <c r="D148" s="113"/>
      <c r="E148" s="113"/>
      <c r="F148" s="40" t="s">
        <v>48</v>
      </c>
      <c r="G148" s="22">
        <f>(G147)*3</f>
        <v>11790</v>
      </c>
      <c r="H148" s="41"/>
      <c r="I148" s="42"/>
      <c r="J148" s="43">
        <f t="shared" si="33"/>
        <v>0</v>
      </c>
      <c r="K148" s="42"/>
      <c r="L148" s="42"/>
      <c r="M148" s="44">
        <f t="shared" si="26"/>
        <v>0</v>
      </c>
      <c r="N148" s="45">
        <f t="shared" si="27"/>
        <v>0</v>
      </c>
      <c r="O148" s="44">
        <f t="shared" si="28"/>
        <v>0</v>
      </c>
      <c r="P148" s="44">
        <f t="shared" si="29"/>
        <v>0</v>
      </c>
      <c r="Q148" s="44">
        <f t="shared" si="30"/>
        <v>0</v>
      </c>
      <c r="R148" s="46">
        <f t="shared" si="31"/>
        <v>0</v>
      </c>
    </row>
    <row r="149" spans="1:18">
      <c r="A149" s="18">
        <f t="shared" si="34"/>
        <v>23</v>
      </c>
      <c r="B149" s="37" t="s">
        <v>91</v>
      </c>
      <c r="C149" s="24" t="s">
        <v>92</v>
      </c>
      <c r="D149" s="113"/>
      <c r="E149" s="113"/>
      <c r="F149" s="40" t="s">
        <v>48</v>
      </c>
      <c r="G149" s="22">
        <f>G148</f>
        <v>11790</v>
      </c>
      <c r="H149" s="41"/>
      <c r="I149" s="42"/>
      <c r="J149" s="43">
        <f t="shared" si="33"/>
        <v>0</v>
      </c>
      <c r="K149" s="42"/>
      <c r="L149" s="42"/>
      <c r="M149" s="44">
        <f t="shared" si="26"/>
        <v>0</v>
      </c>
      <c r="N149" s="45">
        <f t="shared" si="27"/>
        <v>0</v>
      </c>
      <c r="O149" s="44">
        <f t="shared" si="28"/>
        <v>0</v>
      </c>
      <c r="P149" s="44">
        <f t="shared" si="29"/>
        <v>0</v>
      </c>
      <c r="Q149" s="44">
        <f t="shared" si="30"/>
        <v>0</v>
      </c>
      <c r="R149" s="46">
        <f t="shared" si="31"/>
        <v>0</v>
      </c>
    </row>
    <row r="150" spans="1:18" ht="25.5">
      <c r="A150" s="18">
        <f t="shared" si="34"/>
        <v>24</v>
      </c>
      <c r="B150" s="61" t="s">
        <v>93</v>
      </c>
      <c r="C150" s="27" t="s">
        <v>82</v>
      </c>
      <c r="D150" s="113"/>
      <c r="E150" s="113"/>
      <c r="F150" s="16" t="s">
        <v>94</v>
      </c>
      <c r="G150" s="24">
        <v>1</v>
      </c>
      <c r="H150" s="41"/>
      <c r="I150" s="42"/>
      <c r="J150" s="43">
        <f t="shared" si="33"/>
        <v>0</v>
      </c>
      <c r="K150" s="42"/>
      <c r="L150" s="42"/>
      <c r="M150" s="44">
        <f t="shared" si="26"/>
        <v>0</v>
      </c>
      <c r="N150" s="45">
        <f t="shared" si="27"/>
        <v>0</v>
      </c>
      <c r="O150" s="44">
        <f t="shared" si="28"/>
        <v>0</v>
      </c>
      <c r="P150" s="44">
        <f t="shared" si="29"/>
        <v>0</v>
      </c>
      <c r="Q150" s="44">
        <f t="shared" si="30"/>
        <v>0</v>
      </c>
      <c r="R150" s="46">
        <f t="shared" si="31"/>
        <v>0</v>
      </c>
    </row>
    <row r="151" spans="1:18" ht="25.5">
      <c r="A151" s="18">
        <f t="shared" si="34"/>
        <v>25</v>
      </c>
      <c r="B151" s="61" t="s">
        <v>120</v>
      </c>
      <c r="C151" s="27" t="s">
        <v>121</v>
      </c>
      <c r="D151" s="50" t="s">
        <v>122</v>
      </c>
      <c r="E151" s="50"/>
      <c r="F151" s="71" t="s">
        <v>55</v>
      </c>
      <c r="G151" s="75">
        <f>G144/2</f>
        <v>398</v>
      </c>
      <c r="H151" s="41"/>
      <c r="I151" s="42"/>
      <c r="J151" s="43">
        <f t="shared" si="33"/>
        <v>0</v>
      </c>
      <c r="K151" s="42"/>
      <c r="L151" s="42"/>
      <c r="M151" s="44">
        <f t="shared" si="26"/>
        <v>0</v>
      </c>
      <c r="N151" s="45">
        <f t="shared" si="27"/>
        <v>0</v>
      </c>
      <c r="O151" s="44">
        <f t="shared" si="28"/>
        <v>0</v>
      </c>
      <c r="P151" s="44">
        <f t="shared" si="29"/>
        <v>0</v>
      </c>
      <c r="Q151" s="44">
        <f t="shared" si="30"/>
        <v>0</v>
      </c>
      <c r="R151" s="46">
        <f t="shared" si="31"/>
        <v>0</v>
      </c>
    </row>
    <row r="152" spans="1:18">
      <c r="A152" s="18">
        <f t="shared" si="34"/>
        <v>26</v>
      </c>
      <c r="B152" s="57" t="s">
        <v>95</v>
      </c>
      <c r="C152" s="38"/>
      <c r="D152" s="39"/>
      <c r="E152" s="39"/>
      <c r="F152" s="40" t="s">
        <v>94</v>
      </c>
      <c r="G152" s="40">
        <v>3</v>
      </c>
      <c r="H152" s="41"/>
      <c r="I152" s="42"/>
      <c r="J152" s="43">
        <f t="shared" si="33"/>
        <v>0</v>
      </c>
      <c r="K152" s="42"/>
      <c r="L152" s="42"/>
      <c r="M152" s="44">
        <f t="shared" si="26"/>
        <v>0</v>
      </c>
      <c r="N152" s="45">
        <f t="shared" si="27"/>
        <v>0</v>
      </c>
      <c r="O152" s="44">
        <f t="shared" si="28"/>
        <v>0</v>
      </c>
      <c r="P152" s="44">
        <f t="shared" si="29"/>
        <v>0</v>
      </c>
      <c r="Q152" s="44">
        <f t="shared" si="30"/>
        <v>0</v>
      </c>
      <c r="R152" s="46">
        <f t="shared" si="31"/>
        <v>0</v>
      </c>
    </row>
    <row r="153" spans="1:18" ht="26.25" thickBot="1">
      <c r="A153" s="26">
        <f>A152+1</f>
        <v>27</v>
      </c>
      <c r="B153" s="64" t="s">
        <v>96</v>
      </c>
      <c r="C153" s="88" t="s">
        <v>97</v>
      </c>
      <c r="D153" s="114" t="s">
        <v>98</v>
      </c>
      <c r="E153" s="114"/>
      <c r="F153" s="65" t="s">
        <v>94</v>
      </c>
      <c r="G153" s="89">
        <v>1</v>
      </c>
      <c r="H153" s="66"/>
      <c r="I153" s="67"/>
      <c r="J153" s="43">
        <f t="shared" si="33"/>
        <v>0</v>
      </c>
      <c r="K153" s="67"/>
      <c r="L153" s="67"/>
      <c r="M153" s="44">
        <f t="shared" si="26"/>
        <v>0</v>
      </c>
      <c r="N153" s="45">
        <f t="shared" si="27"/>
        <v>0</v>
      </c>
      <c r="O153" s="44">
        <f t="shared" si="28"/>
        <v>0</v>
      </c>
      <c r="P153" s="44">
        <f t="shared" si="29"/>
        <v>0</v>
      </c>
      <c r="Q153" s="44">
        <f t="shared" si="30"/>
        <v>0</v>
      </c>
      <c r="R153" s="46">
        <f t="shared" si="31"/>
        <v>0</v>
      </c>
    </row>
    <row r="154" spans="1:18" ht="13.5" thickBot="1">
      <c r="A154" s="144"/>
      <c r="B154" s="158" t="s">
        <v>99</v>
      </c>
      <c r="C154" s="159"/>
      <c r="D154" s="159"/>
      <c r="E154" s="159"/>
      <c r="F154" s="160"/>
      <c r="G154" s="100"/>
      <c r="H154" s="101"/>
      <c r="I154" s="102"/>
      <c r="J154" s="102">
        <f>SUM(J127:J153)</f>
        <v>0</v>
      </c>
      <c r="K154" s="102"/>
      <c r="L154" s="102"/>
      <c r="M154" s="102">
        <f t="shared" ref="M154:R154" si="35">SUM(M127:M153)</f>
        <v>0</v>
      </c>
      <c r="N154" s="102">
        <f t="shared" si="35"/>
        <v>0</v>
      </c>
      <c r="O154" s="102">
        <f t="shared" si="35"/>
        <v>0</v>
      </c>
      <c r="P154" s="102">
        <f t="shared" si="35"/>
        <v>0</v>
      </c>
      <c r="Q154" s="102">
        <f t="shared" si="35"/>
        <v>0</v>
      </c>
      <c r="R154" s="102">
        <f t="shared" si="35"/>
        <v>0</v>
      </c>
    </row>
    <row r="155" spans="1:18">
      <c r="A155" s="32"/>
      <c r="B155" s="33" t="s">
        <v>134</v>
      </c>
      <c r="C155" s="33"/>
      <c r="D155" s="119"/>
      <c r="E155" s="119"/>
      <c r="F155" s="122"/>
      <c r="G155" s="123"/>
      <c r="H155" s="122"/>
      <c r="I155" s="122"/>
      <c r="J155" s="122"/>
      <c r="K155" s="122"/>
      <c r="L155" s="122"/>
      <c r="M155" s="124"/>
      <c r="N155" s="125"/>
      <c r="O155" s="124"/>
      <c r="P155" s="124"/>
      <c r="Q155" s="124"/>
      <c r="R155" s="126"/>
    </row>
    <row r="156" spans="1:18">
      <c r="A156" s="18">
        <v>1</v>
      </c>
      <c r="B156" s="90" t="s">
        <v>101</v>
      </c>
      <c r="C156" s="17" t="s">
        <v>135</v>
      </c>
      <c r="D156" s="39" t="s">
        <v>25</v>
      </c>
      <c r="E156" s="39"/>
      <c r="F156" s="16" t="s">
        <v>26</v>
      </c>
      <c r="G156" s="16">
        <v>2</v>
      </c>
      <c r="H156" s="41"/>
      <c r="I156" s="42"/>
      <c r="J156" s="43">
        <f>I156*H156</f>
        <v>0</v>
      </c>
      <c r="K156" s="42"/>
      <c r="L156" s="42"/>
      <c r="M156" s="44">
        <f t="shared" ref="M156:M207" si="36">SUM(J156:L156)</f>
        <v>0</v>
      </c>
      <c r="N156" s="45">
        <f t="shared" ref="N156:N207" si="37">H156*G156</f>
        <v>0</v>
      </c>
      <c r="O156" s="44">
        <f t="shared" ref="O156:O207" si="38">J156*G156</f>
        <v>0</v>
      </c>
      <c r="P156" s="44">
        <f t="shared" ref="P156:P207" si="39">K156*G156</f>
        <v>0</v>
      </c>
      <c r="Q156" s="44">
        <f t="shared" ref="Q156:Q207" si="40">L156*G156</f>
        <v>0</v>
      </c>
      <c r="R156" s="46">
        <f t="shared" ref="R156:R207" si="41">SUM(O156:Q156)</f>
        <v>0</v>
      </c>
    </row>
    <row r="157" spans="1:18">
      <c r="A157" s="18">
        <f>A156+1</f>
        <v>2</v>
      </c>
      <c r="B157" s="90" t="s">
        <v>103</v>
      </c>
      <c r="C157" s="17">
        <v>5014</v>
      </c>
      <c r="D157" s="39" t="s">
        <v>25</v>
      </c>
      <c r="E157" s="39"/>
      <c r="F157" s="16" t="s">
        <v>26</v>
      </c>
      <c r="G157" s="16">
        <v>2</v>
      </c>
      <c r="H157" s="41"/>
      <c r="I157" s="42"/>
      <c r="J157" s="43">
        <f t="shared" ref="J157:J207" si="42">I157*H157</f>
        <v>0</v>
      </c>
      <c r="K157" s="42"/>
      <c r="L157" s="42"/>
      <c r="M157" s="44">
        <f t="shared" si="36"/>
        <v>0</v>
      </c>
      <c r="N157" s="45">
        <f t="shared" si="37"/>
        <v>0</v>
      </c>
      <c r="O157" s="44">
        <f t="shared" si="38"/>
        <v>0</v>
      </c>
      <c r="P157" s="44">
        <f t="shared" si="39"/>
        <v>0</v>
      </c>
      <c r="Q157" s="44">
        <f t="shared" si="40"/>
        <v>0</v>
      </c>
      <c r="R157" s="46">
        <f t="shared" si="41"/>
        <v>0</v>
      </c>
    </row>
    <row r="158" spans="1:18">
      <c r="A158" s="18">
        <f t="shared" ref="A158:A207" si="43">A157+1</f>
        <v>3</v>
      </c>
      <c r="B158" s="90" t="s">
        <v>104</v>
      </c>
      <c r="C158" s="17" t="s">
        <v>136</v>
      </c>
      <c r="D158" s="39" t="s">
        <v>68</v>
      </c>
      <c r="E158" s="39"/>
      <c r="F158" s="16" t="s">
        <v>26</v>
      </c>
      <c r="G158" s="16">
        <v>4</v>
      </c>
      <c r="H158" s="41"/>
      <c r="I158" s="42"/>
      <c r="J158" s="43">
        <f t="shared" si="42"/>
        <v>0</v>
      </c>
      <c r="K158" s="42"/>
      <c r="L158" s="42"/>
      <c r="M158" s="44">
        <f t="shared" si="36"/>
        <v>0</v>
      </c>
      <c r="N158" s="45">
        <f t="shared" si="37"/>
        <v>0</v>
      </c>
      <c r="O158" s="44">
        <f t="shared" si="38"/>
        <v>0</v>
      </c>
      <c r="P158" s="44">
        <f t="shared" si="39"/>
        <v>0</v>
      </c>
      <c r="Q158" s="44">
        <f t="shared" si="40"/>
        <v>0</v>
      </c>
      <c r="R158" s="46">
        <f t="shared" si="41"/>
        <v>0</v>
      </c>
    </row>
    <row r="159" spans="1:18">
      <c r="A159" s="18">
        <f t="shared" si="43"/>
        <v>4</v>
      </c>
      <c r="B159" s="90" t="s">
        <v>106</v>
      </c>
      <c r="C159" s="17">
        <v>5090</v>
      </c>
      <c r="D159" s="39" t="s">
        <v>25</v>
      </c>
      <c r="E159" s="39"/>
      <c r="F159" s="16" t="s">
        <v>26</v>
      </c>
      <c r="G159" s="16">
        <v>4</v>
      </c>
      <c r="H159" s="41"/>
      <c r="I159" s="42"/>
      <c r="J159" s="43">
        <f t="shared" si="42"/>
        <v>0</v>
      </c>
      <c r="K159" s="42"/>
      <c r="L159" s="42"/>
      <c r="M159" s="44">
        <f t="shared" si="36"/>
        <v>0</v>
      </c>
      <c r="N159" s="45">
        <f t="shared" si="37"/>
        <v>0</v>
      </c>
      <c r="O159" s="44">
        <f t="shared" si="38"/>
        <v>0</v>
      </c>
      <c r="P159" s="44">
        <f t="shared" si="39"/>
        <v>0</v>
      </c>
      <c r="Q159" s="44">
        <f t="shared" si="40"/>
        <v>0</v>
      </c>
      <c r="R159" s="46">
        <f t="shared" si="41"/>
        <v>0</v>
      </c>
    </row>
    <row r="160" spans="1:18">
      <c r="A160" s="18">
        <f t="shared" si="43"/>
        <v>5</v>
      </c>
      <c r="B160" s="90" t="s">
        <v>137</v>
      </c>
      <c r="C160" s="17">
        <v>5088</v>
      </c>
      <c r="D160" s="39" t="s">
        <v>25</v>
      </c>
      <c r="E160" s="39"/>
      <c r="F160" s="16" t="s">
        <v>26</v>
      </c>
      <c r="G160" s="16">
        <v>1</v>
      </c>
      <c r="H160" s="41"/>
      <c r="I160" s="42"/>
      <c r="J160" s="43">
        <f t="shared" si="42"/>
        <v>0</v>
      </c>
      <c r="K160" s="42"/>
      <c r="L160" s="42"/>
      <c r="M160" s="44">
        <f t="shared" si="36"/>
        <v>0</v>
      </c>
      <c r="N160" s="45">
        <f t="shared" si="37"/>
        <v>0</v>
      </c>
      <c r="O160" s="44">
        <f t="shared" si="38"/>
        <v>0</v>
      </c>
      <c r="P160" s="44">
        <f t="shared" si="39"/>
        <v>0</v>
      </c>
      <c r="Q160" s="44">
        <f t="shared" si="40"/>
        <v>0</v>
      </c>
      <c r="R160" s="46">
        <f t="shared" si="41"/>
        <v>0</v>
      </c>
    </row>
    <row r="161" spans="1:18">
      <c r="A161" s="18">
        <f t="shared" si="43"/>
        <v>6</v>
      </c>
      <c r="B161" s="91" t="s">
        <v>138</v>
      </c>
      <c r="C161" s="71">
        <v>5097</v>
      </c>
      <c r="D161" s="50" t="s">
        <v>25</v>
      </c>
      <c r="E161" s="50"/>
      <c r="F161" s="16" t="s">
        <v>26</v>
      </c>
      <c r="G161" s="16">
        <v>1</v>
      </c>
      <c r="H161" s="41"/>
      <c r="I161" s="42"/>
      <c r="J161" s="43">
        <f t="shared" si="42"/>
        <v>0</v>
      </c>
      <c r="K161" s="42"/>
      <c r="L161" s="42"/>
      <c r="M161" s="44">
        <f t="shared" si="36"/>
        <v>0</v>
      </c>
      <c r="N161" s="45">
        <f t="shared" si="37"/>
        <v>0</v>
      </c>
      <c r="O161" s="44">
        <f t="shared" si="38"/>
        <v>0</v>
      </c>
      <c r="P161" s="44">
        <f t="shared" si="39"/>
        <v>0</v>
      </c>
      <c r="Q161" s="44">
        <f t="shared" si="40"/>
        <v>0</v>
      </c>
      <c r="R161" s="46">
        <f t="shared" si="41"/>
        <v>0</v>
      </c>
    </row>
    <row r="162" spans="1:18">
      <c r="A162" s="18">
        <f t="shared" si="43"/>
        <v>7</v>
      </c>
      <c r="B162" s="31" t="s">
        <v>23</v>
      </c>
      <c r="C162" s="17" t="s">
        <v>24</v>
      </c>
      <c r="D162" s="39" t="s">
        <v>25</v>
      </c>
      <c r="E162" s="39"/>
      <c r="F162" s="16" t="s">
        <v>26</v>
      </c>
      <c r="G162" s="16">
        <v>314</v>
      </c>
      <c r="H162" s="41"/>
      <c r="I162" s="42"/>
      <c r="J162" s="43">
        <f t="shared" si="42"/>
        <v>0</v>
      </c>
      <c r="K162" s="42"/>
      <c r="L162" s="42"/>
      <c r="M162" s="44">
        <f t="shared" si="36"/>
        <v>0</v>
      </c>
      <c r="N162" s="45">
        <f t="shared" si="37"/>
        <v>0</v>
      </c>
      <c r="O162" s="44">
        <f t="shared" si="38"/>
        <v>0</v>
      </c>
      <c r="P162" s="44">
        <f t="shared" si="39"/>
        <v>0</v>
      </c>
      <c r="Q162" s="44">
        <f t="shared" si="40"/>
        <v>0</v>
      </c>
      <c r="R162" s="46">
        <f t="shared" si="41"/>
        <v>0</v>
      </c>
    </row>
    <row r="163" spans="1:18">
      <c r="A163" s="18">
        <f t="shared" si="43"/>
        <v>8</v>
      </c>
      <c r="B163" s="31" t="s">
        <v>139</v>
      </c>
      <c r="C163" s="17">
        <v>2840</v>
      </c>
      <c r="D163" s="39" t="s">
        <v>25</v>
      </c>
      <c r="E163" s="39"/>
      <c r="F163" s="16" t="s">
        <v>26</v>
      </c>
      <c r="G163" s="16">
        <v>2</v>
      </c>
      <c r="H163" s="41"/>
      <c r="I163" s="42"/>
      <c r="J163" s="43">
        <f t="shared" si="42"/>
        <v>0</v>
      </c>
      <c r="K163" s="42"/>
      <c r="L163" s="42"/>
      <c r="M163" s="44">
        <f t="shared" si="36"/>
        <v>0</v>
      </c>
      <c r="N163" s="45">
        <f t="shared" si="37"/>
        <v>0</v>
      </c>
      <c r="O163" s="44">
        <f t="shared" si="38"/>
        <v>0</v>
      </c>
      <c r="P163" s="44">
        <f t="shared" si="39"/>
        <v>0</v>
      </c>
      <c r="Q163" s="44">
        <f t="shared" si="40"/>
        <v>0</v>
      </c>
      <c r="R163" s="46">
        <f t="shared" si="41"/>
        <v>0</v>
      </c>
    </row>
    <row r="164" spans="1:18">
      <c r="A164" s="18">
        <f t="shared" si="43"/>
        <v>9</v>
      </c>
      <c r="B164" s="31" t="s">
        <v>32</v>
      </c>
      <c r="C164" s="17">
        <v>3308</v>
      </c>
      <c r="D164" s="39" t="s">
        <v>25</v>
      </c>
      <c r="E164" s="39"/>
      <c r="F164" s="16" t="s">
        <v>26</v>
      </c>
      <c r="G164" s="16">
        <v>12</v>
      </c>
      <c r="H164" s="41"/>
      <c r="I164" s="42"/>
      <c r="J164" s="43">
        <f t="shared" si="42"/>
        <v>0</v>
      </c>
      <c r="K164" s="42"/>
      <c r="L164" s="42"/>
      <c r="M164" s="44">
        <f t="shared" si="36"/>
        <v>0</v>
      </c>
      <c r="N164" s="45">
        <f t="shared" si="37"/>
        <v>0</v>
      </c>
      <c r="O164" s="44">
        <f t="shared" si="38"/>
        <v>0</v>
      </c>
      <c r="P164" s="44">
        <f t="shared" si="39"/>
        <v>0</v>
      </c>
      <c r="Q164" s="44">
        <f t="shared" si="40"/>
        <v>0</v>
      </c>
      <c r="R164" s="46">
        <f t="shared" si="41"/>
        <v>0</v>
      </c>
    </row>
    <row r="165" spans="1:18" ht="12.75" customHeight="1">
      <c r="A165" s="18">
        <f t="shared" si="43"/>
        <v>10</v>
      </c>
      <c r="B165" s="20" t="s">
        <v>33</v>
      </c>
      <c r="C165" s="17" t="s">
        <v>34</v>
      </c>
      <c r="D165" s="39" t="s">
        <v>25</v>
      </c>
      <c r="E165" s="39"/>
      <c r="F165" s="16" t="s">
        <v>26</v>
      </c>
      <c r="G165" s="16">
        <v>12</v>
      </c>
      <c r="H165" s="41"/>
      <c r="I165" s="42"/>
      <c r="J165" s="43">
        <f t="shared" si="42"/>
        <v>0</v>
      </c>
      <c r="K165" s="42"/>
      <c r="L165" s="42"/>
      <c r="M165" s="44">
        <f t="shared" si="36"/>
        <v>0</v>
      </c>
      <c r="N165" s="45">
        <f t="shared" si="37"/>
        <v>0</v>
      </c>
      <c r="O165" s="44">
        <f t="shared" si="38"/>
        <v>0</v>
      </c>
      <c r="P165" s="44">
        <f t="shared" si="39"/>
        <v>0</v>
      </c>
      <c r="Q165" s="44">
        <f t="shared" si="40"/>
        <v>0</v>
      </c>
      <c r="R165" s="46">
        <f t="shared" si="41"/>
        <v>0</v>
      </c>
    </row>
    <row r="166" spans="1:18">
      <c r="A166" s="18">
        <f t="shared" si="43"/>
        <v>11</v>
      </c>
      <c r="B166" s="31" t="s">
        <v>123</v>
      </c>
      <c r="C166" s="17">
        <v>4400</v>
      </c>
      <c r="D166" s="39" t="s">
        <v>25</v>
      </c>
      <c r="E166" s="39"/>
      <c r="F166" s="16" t="s">
        <v>26</v>
      </c>
      <c r="G166" s="16">
        <v>84</v>
      </c>
      <c r="H166" s="41"/>
      <c r="I166" s="42"/>
      <c r="J166" s="43">
        <f t="shared" si="42"/>
        <v>0</v>
      </c>
      <c r="K166" s="42"/>
      <c r="L166" s="42"/>
      <c r="M166" s="44">
        <f t="shared" si="36"/>
        <v>0</v>
      </c>
      <c r="N166" s="45">
        <f t="shared" si="37"/>
        <v>0</v>
      </c>
      <c r="O166" s="44">
        <f t="shared" si="38"/>
        <v>0</v>
      </c>
      <c r="P166" s="44">
        <f t="shared" si="39"/>
        <v>0</v>
      </c>
      <c r="Q166" s="44">
        <f t="shared" si="40"/>
        <v>0</v>
      </c>
      <c r="R166" s="46">
        <f t="shared" si="41"/>
        <v>0</v>
      </c>
    </row>
    <row r="167" spans="1:18">
      <c r="A167" s="18">
        <f t="shared" si="43"/>
        <v>12</v>
      </c>
      <c r="B167" s="31" t="s">
        <v>29</v>
      </c>
      <c r="C167" s="17" t="s">
        <v>30</v>
      </c>
      <c r="D167" s="39" t="s">
        <v>31</v>
      </c>
      <c r="E167" s="39"/>
      <c r="F167" s="16" t="s">
        <v>26</v>
      </c>
      <c r="G167" s="16">
        <v>94</v>
      </c>
      <c r="H167" s="41"/>
      <c r="I167" s="42"/>
      <c r="J167" s="43">
        <f t="shared" si="42"/>
        <v>0</v>
      </c>
      <c r="K167" s="48"/>
      <c r="L167" s="42"/>
      <c r="M167" s="44">
        <f t="shared" si="36"/>
        <v>0</v>
      </c>
      <c r="N167" s="45">
        <f t="shared" si="37"/>
        <v>0</v>
      </c>
      <c r="O167" s="44">
        <f t="shared" si="38"/>
        <v>0</v>
      </c>
      <c r="P167" s="44">
        <f t="shared" si="39"/>
        <v>0</v>
      </c>
      <c r="Q167" s="44">
        <f t="shared" si="40"/>
        <v>0</v>
      </c>
      <c r="R167" s="46">
        <f t="shared" si="41"/>
        <v>0</v>
      </c>
    </row>
    <row r="168" spans="1:18">
      <c r="A168" s="18">
        <f t="shared" si="43"/>
        <v>13</v>
      </c>
      <c r="B168" s="20" t="s">
        <v>27</v>
      </c>
      <c r="C168" s="17" t="s">
        <v>28</v>
      </c>
      <c r="D168" s="39" t="s">
        <v>25</v>
      </c>
      <c r="E168" s="39"/>
      <c r="F168" s="16" t="s">
        <v>26</v>
      </c>
      <c r="G168" s="16">
        <f>334-G165</f>
        <v>322</v>
      </c>
      <c r="H168" s="41"/>
      <c r="I168" s="42"/>
      <c r="J168" s="43">
        <f t="shared" si="42"/>
        <v>0</v>
      </c>
      <c r="K168" s="42"/>
      <c r="L168" s="42"/>
      <c r="M168" s="44">
        <f t="shared" si="36"/>
        <v>0</v>
      </c>
      <c r="N168" s="45">
        <f t="shared" si="37"/>
        <v>0</v>
      </c>
      <c r="O168" s="44">
        <f t="shared" si="38"/>
        <v>0</v>
      </c>
      <c r="P168" s="44">
        <f t="shared" si="39"/>
        <v>0</v>
      </c>
      <c r="Q168" s="44">
        <f t="shared" si="40"/>
        <v>0</v>
      </c>
      <c r="R168" s="46">
        <f t="shared" si="41"/>
        <v>0</v>
      </c>
    </row>
    <row r="169" spans="1:18">
      <c r="A169" s="18">
        <f t="shared" si="43"/>
        <v>14</v>
      </c>
      <c r="B169" s="20" t="s">
        <v>35</v>
      </c>
      <c r="C169" s="17" t="s">
        <v>36</v>
      </c>
      <c r="D169" s="39" t="s">
        <v>25</v>
      </c>
      <c r="E169" s="39"/>
      <c r="F169" s="16" t="s">
        <v>26</v>
      </c>
      <c r="G169" s="16">
        <v>34</v>
      </c>
      <c r="H169" s="41"/>
      <c r="I169" s="42"/>
      <c r="J169" s="43">
        <f t="shared" si="42"/>
        <v>0</v>
      </c>
      <c r="K169" s="42"/>
      <c r="L169" s="42"/>
      <c r="M169" s="44">
        <f t="shared" si="36"/>
        <v>0</v>
      </c>
      <c r="N169" s="45">
        <f t="shared" si="37"/>
        <v>0</v>
      </c>
      <c r="O169" s="44">
        <f t="shared" si="38"/>
        <v>0</v>
      </c>
      <c r="P169" s="44">
        <f t="shared" si="39"/>
        <v>0</v>
      </c>
      <c r="Q169" s="44">
        <f t="shared" si="40"/>
        <v>0</v>
      </c>
      <c r="R169" s="46">
        <f t="shared" si="41"/>
        <v>0</v>
      </c>
    </row>
    <row r="170" spans="1:18">
      <c r="A170" s="18">
        <f t="shared" si="43"/>
        <v>15</v>
      </c>
      <c r="B170" s="20" t="s">
        <v>37</v>
      </c>
      <c r="C170" s="17">
        <v>3379</v>
      </c>
      <c r="D170" s="39" t="s">
        <v>25</v>
      </c>
      <c r="E170" s="39"/>
      <c r="F170" s="16" t="s">
        <v>26</v>
      </c>
      <c r="G170" s="16">
        <v>42</v>
      </c>
      <c r="H170" s="41"/>
      <c r="I170" s="42"/>
      <c r="J170" s="43">
        <f t="shared" si="42"/>
        <v>0</v>
      </c>
      <c r="K170" s="42"/>
      <c r="L170" s="42"/>
      <c r="M170" s="44">
        <f t="shared" si="36"/>
        <v>0</v>
      </c>
      <c r="N170" s="45">
        <f t="shared" si="37"/>
        <v>0</v>
      </c>
      <c r="O170" s="44">
        <f t="shared" si="38"/>
        <v>0</v>
      </c>
      <c r="P170" s="44">
        <f t="shared" si="39"/>
        <v>0</v>
      </c>
      <c r="Q170" s="44">
        <f t="shared" si="40"/>
        <v>0</v>
      </c>
      <c r="R170" s="46">
        <f t="shared" si="41"/>
        <v>0</v>
      </c>
    </row>
    <row r="171" spans="1:18">
      <c r="A171" s="18">
        <f t="shared" si="43"/>
        <v>16</v>
      </c>
      <c r="B171" s="20" t="s">
        <v>140</v>
      </c>
      <c r="C171" s="17">
        <v>6218</v>
      </c>
      <c r="D171" s="39" t="s">
        <v>25</v>
      </c>
      <c r="E171" s="39"/>
      <c r="F171" s="16" t="s">
        <v>26</v>
      </c>
      <c r="G171" s="16">
        <v>1</v>
      </c>
      <c r="H171" s="41"/>
      <c r="I171" s="42"/>
      <c r="J171" s="43">
        <f t="shared" si="42"/>
        <v>0</v>
      </c>
      <c r="K171" s="42"/>
      <c r="L171" s="42"/>
      <c r="M171" s="44">
        <f t="shared" si="36"/>
        <v>0</v>
      </c>
      <c r="N171" s="45">
        <f t="shared" si="37"/>
        <v>0</v>
      </c>
      <c r="O171" s="44">
        <f t="shared" si="38"/>
        <v>0</v>
      </c>
      <c r="P171" s="44">
        <f t="shared" si="39"/>
        <v>0</v>
      </c>
      <c r="Q171" s="44">
        <f t="shared" si="40"/>
        <v>0</v>
      </c>
      <c r="R171" s="46">
        <f t="shared" si="41"/>
        <v>0</v>
      </c>
    </row>
    <row r="172" spans="1:18">
      <c r="A172" s="18">
        <f t="shared" si="43"/>
        <v>17</v>
      </c>
      <c r="B172" s="20" t="s">
        <v>141</v>
      </c>
      <c r="C172" s="17">
        <v>2843</v>
      </c>
      <c r="D172" s="39" t="s">
        <v>25</v>
      </c>
      <c r="E172" s="39"/>
      <c r="F172" s="16" t="s">
        <v>26</v>
      </c>
      <c r="G172" s="16">
        <v>2</v>
      </c>
      <c r="H172" s="41"/>
      <c r="I172" s="42"/>
      <c r="J172" s="43">
        <f t="shared" si="42"/>
        <v>0</v>
      </c>
      <c r="K172" s="42"/>
      <c r="L172" s="42"/>
      <c r="M172" s="44">
        <f t="shared" si="36"/>
        <v>0</v>
      </c>
      <c r="N172" s="45">
        <f t="shared" si="37"/>
        <v>0</v>
      </c>
      <c r="O172" s="44">
        <f t="shared" si="38"/>
        <v>0</v>
      </c>
      <c r="P172" s="44">
        <f t="shared" si="39"/>
        <v>0</v>
      </c>
      <c r="Q172" s="44">
        <f t="shared" si="40"/>
        <v>0</v>
      </c>
      <c r="R172" s="46">
        <f t="shared" si="41"/>
        <v>0</v>
      </c>
    </row>
    <row r="173" spans="1:18" ht="25.5">
      <c r="A173" s="18">
        <f t="shared" si="43"/>
        <v>18</v>
      </c>
      <c r="B173" s="31" t="s">
        <v>38</v>
      </c>
      <c r="C173" s="17" t="s">
        <v>39</v>
      </c>
      <c r="D173" s="39" t="s">
        <v>40</v>
      </c>
      <c r="E173" s="39"/>
      <c r="F173" s="16" t="s">
        <v>26</v>
      </c>
      <c r="G173" s="16">
        <v>2</v>
      </c>
      <c r="H173" s="41"/>
      <c r="I173" s="42"/>
      <c r="J173" s="43">
        <f t="shared" si="42"/>
        <v>0</v>
      </c>
      <c r="K173" s="42"/>
      <c r="L173" s="42"/>
      <c r="M173" s="44">
        <f t="shared" si="36"/>
        <v>0</v>
      </c>
      <c r="N173" s="45">
        <f t="shared" si="37"/>
        <v>0</v>
      </c>
      <c r="O173" s="44">
        <f t="shared" si="38"/>
        <v>0</v>
      </c>
      <c r="P173" s="44">
        <f t="shared" si="39"/>
        <v>0</v>
      </c>
      <c r="Q173" s="44">
        <f t="shared" si="40"/>
        <v>0</v>
      </c>
      <c r="R173" s="46">
        <f t="shared" si="41"/>
        <v>0</v>
      </c>
    </row>
    <row r="174" spans="1:18">
      <c r="A174" s="18">
        <f t="shared" si="43"/>
        <v>19</v>
      </c>
      <c r="B174" s="31" t="s">
        <v>41</v>
      </c>
      <c r="C174" s="17" t="s">
        <v>42</v>
      </c>
      <c r="D174" s="39" t="s">
        <v>40</v>
      </c>
      <c r="E174" s="39"/>
      <c r="F174" s="16" t="s">
        <v>26</v>
      </c>
      <c r="G174" s="16">
        <v>1</v>
      </c>
      <c r="H174" s="41"/>
      <c r="I174" s="42"/>
      <c r="J174" s="43">
        <f t="shared" si="42"/>
        <v>0</v>
      </c>
      <c r="K174" s="42"/>
      <c r="L174" s="42"/>
      <c r="M174" s="44">
        <f t="shared" si="36"/>
        <v>0</v>
      </c>
      <c r="N174" s="45">
        <f t="shared" si="37"/>
        <v>0</v>
      </c>
      <c r="O174" s="44">
        <f t="shared" si="38"/>
        <v>0</v>
      </c>
      <c r="P174" s="44">
        <f t="shared" si="39"/>
        <v>0</v>
      </c>
      <c r="Q174" s="44">
        <f t="shared" si="40"/>
        <v>0</v>
      </c>
      <c r="R174" s="46">
        <f t="shared" si="41"/>
        <v>0</v>
      </c>
    </row>
    <row r="175" spans="1:18" ht="25.5">
      <c r="A175" s="18">
        <f t="shared" si="43"/>
        <v>20</v>
      </c>
      <c r="B175" s="31" t="s">
        <v>129</v>
      </c>
      <c r="C175" s="71">
        <v>4439</v>
      </c>
      <c r="D175" s="50" t="s">
        <v>25</v>
      </c>
      <c r="E175" s="50"/>
      <c r="F175" s="16" t="s">
        <v>26</v>
      </c>
      <c r="G175" s="16">
        <v>27</v>
      </c>
      <c r="H175" s="41"/>
      <c r="I175" s="42"/>
      <c r="J175" s="43">
        <f t="shared" si="42"/>
        <v>0</v>
      </c>
      <c r="K175" s="42"/>
      <c r="L175" s="42"/>
      <c r="M175" s="44">
        <f t="shared" si="36"/>
        <v>0</v>
      </c>
      <c r="N175" s="45">
        <f t="shared" si="37"/>
        <v>0</v>
      </c>
      <c r="O175" s="44">
        <f t="shared" si="38"/>
        <v>0</v>
      </c>
      <c r="P175" s="44">
        <f t="shared" si="39"/>
        <v>0</v>
      </c>
      <c r="Q175" s="44">
        <f t="shared" si="40"/>
        <v>0</v>
      </c>
      <c r="R175" s="46">
        <f t="shared" si="41"/>
        <v>0</v>
      </c>
    </row>
    <row r="176" spans="1:18">
      <c r="A176" s="18">
        <f t="shared" si="43"/>
        <v>21</v>
      </c>
      <c r="B176" s="31" t="s">
        <v>44</v>
      </c>
      <c r="C176" s="71">
        <v>2348</v>
      </c>
      <c r="D176" s="50" t="s">
        <v>25</v>
      </c>
      <c r="E176" s="50"/>
      <c r="F176" s="16" t="s">
        <v>26</v>
      </c>
      <c r="G176" s="16">
        <v>27</v>
      </c>
      <c r="H176" s="41"/>
      <c r="I176" s="42"/>
      <c r="J176" s="43">
        <f t="shared" si="42"/>
        <v>0</v>
      </c>
      <c r="K176" s="42"/>
      <c r="L176" s="42"/>
      <c r="M176" s="44">
        <f t="shared" si="36"/>
        <v>0</v>
      </c>
      <c r="N176" s="45">
        <f t="shared" si="37"/>
        <v>0</v>
      </c>
      <c r="O176" s="44">
        <f t="shared" si="38"/>
        <v>0</v>
      </c>
      <c r="P176" s="44">
        <f t="shared" si="39"/>
        <v>0</v>
      </c>
      <c r="Q176" s="44">
        <f t="shared" si="40"/>
        <v>0</v>
      </c>
      <c r="R176" s="46">
        <f t="shared" si="41"/>
        <v>0</v>
      </c>
    </row>
    <row r="177" spans="1:18">
      <c r="A177" s="18">
        <f t="shared" si="43"/>
        <v>22</v>
      </c>
      <c r="B177" s="72" t="s">
        <v>45</v>
      </c>
      <c r="C177" s="51" t="s">
        <v>46</v>
      </c>
      <c r="D177" s="50" t="s">
        <v>47</v>
      </c>
      <c r="E177" s="50"/>
      <c r="F177" s="16" t="s">
        <v>48</v>
      </c>
      <c r="G177" s="16">
        <v>44</v>
      </c>
      <c r="H177" s="41"/>
      <c r="I177" s="42"/>
      <c r="J177" s="43">
        <f t="shared" si="42"/>
        <v>0</v>
      </c>
      <c r="K177" s="42"/>
      <c r="L177" s="42"/>
      <c r="M177" s="44">
        <f t="shared" si="36"/>
        <v>0</v>
      </c>
      <c r="N177" s="45">
        <f t="shared" si="37"/>
        <v>0</v>
      </c>
      <c r="O177" s="44">
        <f t="shared" si="38"/>
        <v>0</v>
      </c>
      <c r="P177" s="44">
        <f t="shared" si="39"/>
        <v>0</v>
      </c>
      <c r="Q177" s="44">
        <f t="shared" si="40"/>
        <v>0</v>
      </c>
      <c r="R177" s="46">
        <f t="shared" si="41"/>
        <v>0</v>
      </c>
    </row>
    <row r="178" spans="1:18">
      <c r="A178" s="18">
        <f>A177+1</f>
        <v>23</v>
      </c>
      <c r="B178" s="54" t="s">
        <v>50</v>
      </c>
      <c r="C178" s="51" t="s">
        <v>51</v>
      </c>
      <c r="D178" s="118" t="s">
        <v>52</v>
      </c>
      <c r="E178" s="118"/>
      <c r="F178" s="55" t="s">
        <v>48</v>
      </c>
      <c r="G178" s="75">
        <v>1</v>
      </c>
      <c r="H178" s="41"/>
      <c r="I178" s="42"/>
      <c r="J178" s="43">
        <f t="shared" si="42"/>
        <v>0</v>
      </c>
      <c r="K178" s="42"/>
      <c r="L178" s="42"/>
      <c r="M178" s="44">
        <f t="shared" si="36"/>
        <v>0</v>
      </c>
      <c r="N178" s="45">
        <f t="shared" si="37"/>
        <v>0</v>
      </c>
      <c r="O178" s="44">
        <f t="shared" si="38"/>
        <v>0</v>
      </c>
      <c r="P178" s="44">
        <f t="shared" si="39"/>
        <v>0</v>
      </c>
      <c r="Q178" s="44">
        <f t="shared" si="40"/>
        <v>0</v>
      </c>
      <c r="R178" s="46">
        <f t="shared" si="41"/>
        <v>0</v>
      </c>
    </row>
    <row r="179" spans="1:18" ht="14.25">
      <c r="A179" s="18">
        <f t="shared" si="43"/>
        <v>24</v>
      </c>
      <c r="B179" s="54" t="s">
        <v>53</v>
      </c>
      <c r="C179" s="51" t="s">
        <v>54</v>
      </c>
      <c r="D179" s="118" t="s">
        <v>52</v>
      </c>
      <c r="E179" s="118"/>
      <c r="F179" s="75" t="s">
        <v>55</v>
      </c>
      <c r="G179" s="75">
        <v>2</v>
      </c>
      <c r="H179" s="41"/>
      <c r="I179" s="42"/>
      <c r="J179" s="43">
        <f t="shared" si="42"/>
        <v>0</v>
      </c>
      <c r="K179" s="48"/>
      <c r="L179" s="42"/>
      <c r="M179" s="44">
        <f t="shared" si="36"/>
        <v>0</v>
      </c>
      <c r="N179" s="45">
        <f t="shared" si="37"/>
        <v>0</v>
      </c>
      <c r="O179" s="44">
        <f t="shared" si="38"/>
        <v>0</v>
      </c>
      <c r="P179" s="44">
        <f t="shared" si="39"/>
        <v>0</v>
      </c>
      <c r="Q179" s="44">
        <f t="shared" si="40"/>
        <v>0</v>
      </c>
      <c r="R179" s="46">
        <f t="shared" si="41"/>
        <v>0</v>
      </c>
    </row>
    <row r="180" spans="1:18">
      <c r="A180" s="18">
        <f t="shared" si="43"/>
        <v>25</v>
      </c>
      <c r="B180" s="54" t="s">
        <v>56</v>
      </c>
      <c r="C180" s="51" t="s">
        <v>57</v>
      </c>
      <c r="D180" s="118" t="s">
        <v>52</v>
      </c>
      <c r="E180" s="118"/>
      <c r="F180" s="75" t="s">
        <v>48</v>
      </c>
      <c r="G180" s="75">
        <v>1</v>
      </c>
      <c r="H180" s="41"/>
      <c r="I180" s="42"/>
      <c r="J180" s="43">
        <f t="shared" si="42"/>
        <v>0</v>
      </c>
      <c r="K180" s="42"/>
      <c r="L180" s="42"/>
      <c r="M180" s="44">
        <f t="shared" si="36"/>
        <v>0</v>
      </c>
      <c r="N180" s="45">
        <f t="shared" si="37"/>
        <v>0</v>
      </c>
      <c r="O180" s="44">
        <f t="shared" si="38"/>
        <v>0</v>
      </c>
      <c r="P180" s="44">
        <f t="shared" si="39"/>
        <v>0</v>
      </c>
      <c r="Q180" s="44">
        <f t="shared" si="40"/>
        <v>0</v>
      </c>
      <c r="R180" s="46">
        <f t="shared" si="41"/>
        <v>0</v>
      </c>
    </row>
    <row r="181" spans="1:18">
      <c r="A181" s="18">
        <f t="shared" si="43"/>
        <v>26</v>
      </c>
      <c r="B181" s="54" t="s">
        <v>142</v>
      </c>
      <c r="C181" s="51" t="s">
        <v>58</v>
      </c>
      <c r="D181" s="118" t="s">
        <v>52</v>
      </c>
      <c r="E181" s="118"/>
      <c r="F181" s="75" t="s">
        <v>48</v>
      </c>
      <c r="G181" s="75">
        <f>G179*3</f>
        <v>6</v>
      </c>
      <c r="H181" s="41"/>
      <c r="I181" s="42"/>
      <c r="J181" s="43">
        <f t="shared" si="42"/>
        <v>0</v>
      </c>
      <c r="K181" s="42"/>
      <c r="L181" s="42"/>
      <c r="M181" s="44">
        <f t="shared" si="36"/>
        <v>0</v>
      </c>
      <c r="N181" s="45">
        <f t="shared" si="37"/>
        <v>0</v>
      </c>
      <c r="O181" s="44">
        <f t="shared" si="38"/>
        <v>0</v>
      </c>
      <c r="P181" s="44">
        <f t="shared" si="39"/>
        <v>0</v>
      </c>
      <c r="Q181" s="44">
        <f t="shared" si="40"/>
        <v>0</v>
      </c>
      <c r="R181" s="46">
        <f t="shared" si="41"/>
        <v>0</v>
      </c>
    </row>
    <row r="182" spans="1:18">
      <c r="A182" s="18">
        <f t="shared" si="43"/>
        <v>27</v>
      </c>
      <c r="B182" s="73" t="s">
        <v>130</v>
      </c>
      <c r="C182" s="17">
        <v>4461</v>
      </c>
      <c r="D182" s="39" t="s">
        <v>25</v>
      </c>
      <c r="E182" s="39"/>
      <c r="F182" s="16" t="s">
        <v>48</v>
      </c>
      <c r="G182" s="24">
        <v>19</v>
      </c>
      <c r="H182" s="41"/>
      <c r="I182" s="42"/>
      <c r="J182" s="43">
        <f t="shared" si="42"/>
        <v>0</v>
      </c>
      <c r="K182" s="42"/>
      <c r="L182" s="42"/>
      <c r="M182" s="44">
        <f t="shared" si="36"/>
        <v>0</v>
      </c>
      <c r="N182" s="45">
        <f t="shared" si="37"/>
        <v>0</v>
      </c>
      <c r="O182" s="44">
        <f t="shared" si="38"/>
        <v>0</v>
      </c>
      <c r="P182" s="44">
        <f t="shared" si="39"/>
        <v>0</v>
      </c>
      <c r="Q182" s="44">
        <f t="shared" si="40"/>
        <v>0</v>
      </c>
      <c r="R182" s="46">
        <f t="shared" si="41"/>
        <v>0</v>
      </c>
    </row>
    <row r="183" spans="1:18">
      <c r="A183" s="18">
        <f t="shared" si="43"/>
        <v>28</v>
      </c>
      <c r="B183" s="73" t="s">
        <v>132</v>
      </c>
      <c r="C183" s="17">
        <v>4462</v>
      </c>
      <c r="D183" s="39" t="s">
        <v>25</v>
      </c>
      <c r="E183" s="39"/>
      <c r="F183" s="16" t="s">
        <v>48</v>
      </c>
      <c r="G183" s="24">
        <v>3</v>
      </c>
      <c r="H183" s="41"/>
      <c r="I183" s="42"/>
      <c r="J183" s="43">
        <f t="shared" si="42"/>
        <v>0</v>
      </c>
      <c r="K183" s="42"/>
      <c r="L183" s="42"/>
      <c r="M183" s="44">
        <f t="shared" si="36"/>
        <v>0</v>
      </c>
      <c r="N183" s="45">
        <f t="shared" si="37"/>
        <v>0</v>
      </c>
      <c r="O183" s="44">
        <f t="shared" si="38"/>
        <v>0</v>
      </c>
      <c r="P183" s="44">
        <f t="shared" si="39"/>
        <v>0</v>
      </c>
      <c r="Q183" s="44">
        <f t="shared" si="40"/>
        <v>0</v>
      </c>
      <c r="R183" s="46">
        <f t="shared" si="41"/>
        <v>0</v>
      </c>
    </row>
    <row r="184" spans="1:18">
      <c r="A184" s="18">
        <f t="shared" si="43"/>
        <v>29</v>
      </c>
      <c r="B184" s="73" t="s">
        <v>133</v>
      </c>
      <c r="C184" s="17">
        <v>3364</v>
      </c>
      <c r="D184" s="39" t="s">
        <v>25</v>
      </c>
      <c r="E184" s="39"/>
      <c r="F184" s="16" t="s">
        <v>48</v>
      </c>
      <c r="G184" s="24">
        <v>3</v>
      </c>
      <c r="H184" s="41"/>
      <c r="I184" s="42"/>
      <c r="J184" s="43">
        <f t="shared" si="42"/>
        <v>0</v>
      </c>
      <c r="K184" s="42"/>
      <c r="L184" s="42"/>
      <c r="M184" s="44">
        <f t="shared" si="36"/>
        <v>0</v>
      </c>
      <c r="N184" s="45">
        <f t="shared" si="37"/>
        <v>0</v>
      </c>
      <c r="O184" s="44">
        <f t="shared" si="38"/>
        <v>0</v>
      </c>
      <c r="P184" s="44">
        <f t="shared" si="39"/>
        <v>0</v>
      </c>
      <c r="Q184" s="44">
        <f t="shared" si="40"/>
        <v>0</v>
      </c>
      <c r="R184" s="46">
        <f t="shared" si="41"/>
        <v>0</v>
      </c>
    </row>
    <row r="185" spans="1:18">
      <c r="A185" s="18">
        <f t="shared" si="43"/>
        <v>30</v>
      </c>
      <c r="B185" s="31" t="s">
        <v>143</v>
      </c>
      <c r="C185" s="71">
        <v>2842</v>
      </c>
      <c r="D185" s="50" t="s">
        <v>25</v>
      </c>
      <c r="E185" s="50"/>
      <c r="F185" s="16" t="s">
        <v>48</v>
      </c>
      <c r="G185" s="24">
        <v>1</v>
      </c>
      <c r="H185" s="41"/>
      <c r="I185" s="42"/>
      <c r="J185" s="43">
        <f t="shared" si="42"/>
        <v>0</v>
      </c>
      <c r="K185" s="42"/>
      <c r="L185" s="42"/>
      <c r="M185" s="44">
        <f t="shared" si="36"/>
        <v>0</v>
      </c>
      <c r="N185" s="45">
        <f t="shared" si="37"/>
        <v>0</v>
      </c>
      <c r="O185" s="44">
        <f t="shared" si="38"/>
        <v>0</v>
      </c>
      <c r="P185" s="44">
        <f t="shared" si="39"/>
        <v>0</v>
      </c>
      <c r="Q185" s="44">
        <f t="shared" si="40"/>
        <v>0</v>
      </c>
      <c r="R185" s="46">
        <f t="shared" si="41"/>
        <v>0</v>
      </c>
    </row>
    <row r="186" spans="1:18">
      <c r="A186" s="18">
        <f t="shared" si="43"/>
        <v>31</v>
      </c>
      <c r="B186" s="20" t="s">
        <v>62</v>
      </c>
      <c r="C186" s="17">
        <v>3362</v>
      </c>
      <c r="D186" s="39" t="s">
        <v>25</v>
      </c>
      <c r="E186" s="39"/>
      <c r="F186" s="16" t="s">
        <v>48</v>
      </c>
      <c r="G186" s="24">
        <f>G182+G183+G184</f>
        <v>25</v>
      </c>
      <c r="H186" s="41"/>
      <c r="I186" s="42"/>
      <c r="J186" s="43">
        <f t="shared" si="42"/>
        <v>0</v>
      </c>
      <c r="K186" s="42"/>
      <c r="L186" s="42"/>
      <c r="M186" s="44">
        <f t="shared" si="36"/>
        <v>0</v>
      </c>
      <c r="N186" s="45">
        <f t="shared" si="37"/>
        <v>0</v>
      </c>
      <c r="O186" s="44">
        <f t="shared" si="38"/>
        <v>0</v>
      </c>
      <c r="P186" s="44">
        <f t="shared" si="39"/>
        <v>0</v>
      </c>
      <c r="Q186" s="44">
        <f t="shared" si="40"/>
        <v>0</v>
      </c>
      <c r="R186" s="46">
        <f t="shared" si="41"/>
        <v>0</v>
      </c>
    </row>
    <row r="187" spans="1:18">
      <c r="A187" s="18">
        <f t="shared" si="43"/>
        <v>32</v>
      </c>
      <c r="B187" s="20" t="s">
        <v>63</v>
      </c>
      <c r="C187" s="17" t="s">
        <v>64</v>
      </c>
      <c r="D187" s="39" t="s">
        <v>65</v>
      </c>
      <c r="E187" s="39"/>
      <c r="F187" s="16" t="s">
        <v>48</v>
      </c>
      <c r="G187" s="49">
        <v>4</v>
      </c>
      <c r="H187" s="41"/>
      <c r="I187" s="42"/>
      <c r="J187" s="43">
        <f t="shared" si="42"/>
        <v>0</v>
      </c>
      <c r="K187" s="42"/>
      <c r="L187" s="42"/>
      <c r="M187" s="44">
        <f t="shared" si="36"/>
        <v>0</v>
      </c>
      <c r="N187" s="45">
        <f t="shared" si="37"/>
        <v>0</v>
      </c>
      <c r="O187" s="44">
        <f t="shared" si="38"/>
        <v>0</v>
      </c>
      <c r="P187" s="44">
        <f t="shared" si="39"/>
        <v>0</v>
      </c>
      <c r="Q187" s="44">
        <f t="shared" si="40"/>
        <v>0</v>
      </c>
      <c r="R187" s="46">
        <f t="shared" si="41"/>
        <v>0</v>
      </c>
    </row>
    <row r="188" spans="1:18">
      <c r="A188" s="18">
        <f t="shared" si="43"/>
        <v>33</v>
      </c>
      <c r="B188" s="74" t="s">
        <v>66</v>
      </c>
      <c r="C188" s="38" t="s">
        <v>67</v>
      </c>
      <c r="D188" s="39" t="s">
        <v>68</v>
      </c>
      <c r="E188" s="39"/>
      <c r="F188" s="55" t="s">
        <v>48</v>
      </c>
      <c r="G188" s="40">
        <f>G187*2</f>
        <v>8</v>
      </c>
      <c r="H188" s="41"/>
      <c r="I188" s="42"/>
      <c r="J188" s="43">
        <f t="shared" si="42"/>
        <v>0</v>
      </c>
      <c r="K188" s="42"/>
      <c r="L188" s="42"/>
      <c r="M188" s="44">
        <f t="shared" si="36"/>
        <v>0</v>
      </c>
      <c r="N188" s="45">
        <f t="shared" si="37"/>
        <v>0</v>
      </c>
      <c r="O188" s="44">
        <f t="shared" si="38"/>
        <v>0</v>
      </c>
      <c r="P188" s="44">
        <f t="shared" si="39"/>
        <v>0</v>
      </c>
      <c r="Q188" s="44">
        <f t="shared" si="40"/>
        <v>0</v>
      </c>
      <c r="R188" s="46">
        <f t="shared" si="41"/>
        <v>0</v>
      </c>
    </row>
    <row r="189" spans="1:18" ht="25.5">
      <c r="A189" s="18">
        <f t="shared" si="43"/>
        <v>34</v>
      </c>
      <c r="B189" s="20" t="s">
        <v>73</v>
      </c>
      <c r="C189" s="24" t="s">
        <v>74</v>
      </c>
      <c r="D189" s="113"/>
      <c r="E189" s="113"/>
      <c r="F189" s="16" t="s">
        <v>55</v>
      </c>
      <c r="G189" s="75">
        <f>7535*2</f>
        <v>15070</v>
      </c>
      <c r="H189" s="41"/>
      <c r="I189" s="42"/>
      <c r="J189" s="43">
        <f t="shared" si="42"/>
        <v>0</v>
      </c>
      <c r="K189" s="42"/>
      <c r="L189" s="42"/>
      <c r="M189" s="44">
        <f t="shared" si="36"/>
        <v>0</v>
      </c>
      <c r="N189" s="45">
        <f t="shared" si="37"/>
        <v>0</v>
      </c>
      <c r="O189" s="44">
        <f t="shared" si="38"/>
        <v>0</v>
      </c>
      <c r="P189" s="44">
        <f t="shared" si="39"/>
        <v>0</v>
      </c>
      <c r="Q189" s="44">
        <f t="shared" si="40"/>
        <v>0</v>
      </c>
      <c r="R189" s="46">
        <f t="shared" si="41"/>
        <v>0</v>
      </c>
    </row>
    <row r="190" spans="1:18">
      <c r="A190" s="18">
        <f t="shared" si="43"/>
        <v>35</v>
      </c>
      <c r="B190" s="72" t="s">
        <v>75</v>
      </c>
      <c r="C190" s="22" t="s">
        <v>76</v>
      </c>
      <c r="D190" s="113"/>
      <c r="E190" s="113"/>
      <c r="F190" s="55" t="s">
        <v>55</v>
      </c>
      <c r="G190" s="75">
        <f>(G187)*30</f>
        <v>120</v>
      </c>
      <c r="H190" s="41"/>
      <c r="I190" s="42"/>
      <c r="J190" s="43">
        <f t="shared" si="42"/>
        <v>0</v>
      </c>
      <c r="K190" s="42"/>
      <c r="L190" s="42"/>
      <c r="M190" s="44">
        <f t="shared" si="36"/>
        <v>0</v>
      </c>
      <c r="N190" s="45">
        <f t="shared" si="37"/>
        <v>0</v>
      </c>
      <c r="O190" s="44">
        <f t="shared" si="38"/>
        <v>0</v>
      </c>
      <c r="P190" s="44">
        <f t="shared" si="39"/>
        <v>0</v>
      </c>
      <c r="Q190" s="44">
        <f t="shared" si="40"/>
        <v>0</v>
      </c>
      <c r="R190" s="46">
        <f t="shared" si="41"/>
        <v>0</v>
      </c>
    </row>
    <row r="191" spans="1:18">
      <c r="A191" s="18">
        <f t="shared" si="43"/>
        <v>36</v>
      </c>
      <c r="B191" s="31" t="s">
        <v>77</v>
      </c>
      <c r="C191" s="71" t="s">
        <v>78</v>
      </c>
      <c r="D191" s="39" t="s">
        <v>79</v>
      </c>
      <c r="E191" s="39"/>
      <c r="F191" s="16" t="s">
        <v>48</v>
      </c>
      <c r="G191" s="24">
        <v>2</v>
      </c>
      <c r="H191" s="41"/>
      <c r="I191" s="42"/>
      <c r="J191" s="43">
        <f t="shared" si="42"/>
        <v>0</v>
      </c>
      <c r="K191" s="42"/>
      <c r="L191" s="42"/>
      <c r="M191" s="44">
        <f t="shared" si="36"/>
        <v>0</v>
      </c>
      <c r="N191" s="45">
        <f t="shared" si="37"/>
        <v>0</v>
      </c>
      <c r="O191" s="44">
        <f t="shared" si="38"/>
        <v>0</v>
      </c>
      <c r="P191" s="44">
        <f t="shared" si="39"/>
        <v>0</v>
      </c>
      <c r="Q191" s="44">
        <f t="shared" si="40"/>
        <v>0</v>
      </c>
      <c r="R191" s="46">
        <f t="shared" si="41"/>
        <v>0</v>
      </c>
    </row>
    <row r="192" spans="1:18" ht="15">
      <c r="A192" s="18">
        <f t="shared" si="43"/>
        <v>37</v>
      </c>
      <c r="B192" s="20" t="s">
        <v>108</v>
      </c>
      <c r="C192" s="87" t="s">
        <v>109</v>
      </c>
      <c r="D192" s="113" t="s">
        <v>110</v>
      </c>
      <c r="E192" s="113"/>
      <c r="F192" s="16" t="s">
        <v>55</v>
      </c>
      <c r="G192" s="28">
        <f>410*3</f>
        <v>1230</v>
      </c>
      <c r="H192" s="41"/>
      <c r="I192" s="42"/>
      <c r="J192" s="43">
        <f t="shared" si="42"/>
        <v>0</v>
      </c>
      <c r="K192" s="42"/>
      <c r="L192" s="42"/>
      <c r="M192" s="44">
        <f t="shared" si="36"/>
        <v>0</v>
      </c>
      <c r="N192" s="45">
        <f t="shared" si="37"/>
        <v>0</v>
      </c>
      <c r="O192" s="44">
        <f t="shared" si="38"/>
        <v>0</v>
      </c>
      <c r="P192" s="44">
        <f t="shared" si="39"/>
        <v>0</v>
      </c>
      <c r="Q192" s="44">
        <f t="shared" si="40"/>
        <v>0</v>
      </c>
      <c r="R192" s="46">
        <f t="shared" si="41"/>
        <v>0</v>
      </c>
    </row>
    <row r="193" spans="1:18">
      <c r="A193" s="18">
        <f t="shared" si="43"/>
        <v>38</v>
      </c>
      <c r="B193" s="20" t="s">
        <v>124</v>
      </c>
      <c r="C193" s="27" t="s">
        <v>125</v>
      </c>
      <c r="D193" s="50" t="s">
        <v>126</v>
      </c>
      <c r="E193" s="50"/>
      <c r="F193" s="16" t="s">
        <v>55</v>
      </c>
      <c r="G193" s="92">
        <f>400*3</f>
        <v>1200</v>
      </c>
      <c r="H193" s="41"/>
      <c r="I193" s="42"/>
      <c r="J193" s="43">
        <f t="shared" si="42"/>
        <v>0</v>
      </c>
      <c r="K193" s="42"/>
      <c r="L193" s="42"/>
      <c r="M193" s="44">
        <f t="shared" si="36"/>
        <v>0</v>
      </c>
      <c r="N193" s="45">
        <f t="shared" si="37"/>
        <v>0</v>
      </c>
      <c r="O193" s="44">
        <f t="shared" si="38"/>
        <v>0</v>
      </c>
      <c r="P193" s="44">
        <f t="shared" si="39"/>
        <v>0</v>
      </c>
      <c r="Q193" s="44">
        <f t="shared" si="40"/>
        <v>0</v>
      </c>
      <c r="R193" s="46">
        <f t="shared" si="41"/>
        <v>0</v>
      </c>
    </row>
    <row r="194" spans="1:18">
      <c r="A194" s="18">
        <f t="shared" si="43"/>
        <v>39</v>
      </c>
      <c r="B194" s="20" t="s">
        <v>111</v>
      </c>
      <c r="C194" s="24" t="s">
        <v>112</v>
      </c>
      <c r="D194" s="113"/>
      <c r="E194" s="113"/>
      <c r="F194" s="16" t="s">
        <v>55</v>
      </c>
      <c r="G194" s="30">
        <v>200</v>
      </c>
      <c r="H194" s="41"/>
      <c r="I194" s="42"/>
      <c r="J194" s="43">
        <f t="shared" si="42"/>
        <v>0</v>
      </c>
      <c r="K194" s="42"/>
      <c r="L194" s="42"/>
      <c r="M194" s="44">
        <f t="shared" si="36"/>
        <v>0</v>
      </c>
      <c r="N194" s="45">
        <f t="shared" si="37"/>
        <v>0</v>
      </c>
      <c r="O194" s="44">
        <f t="shared" si="38"/>
        <v>0</v>
      </c>
      <c r="P194" s="44">
        <f t="shared" si="39"/>
        <v>0</v>
      </c>
      <c r="Q194" s="44">
        <f t="shared" si="40"/>
        <v>0</v>
      </c>
      <c r="R194" s="46">
        <f t="shared" si="41"/>
        <v>0</v>
      </c>
    </row>
    <row r="195" spans="1:18" ht="25.5">
      <c r="A195" s="18">
        <f t="shared" si="43"/>
        <v>40</v>
      </c>
      <c r="B195" s="20" t="s">
        <v>113</v>
      </c>
      <c r="C195" s="25" t="s">
        <v>114</v>
      </c>
      <c r="D195" s="113"/>
      <c r="E195" s="113"/>
      <c r="F195" s="16" t="s">
        <v>55</v>
      </c>
      <c r="G195" s="30">
        <f>1295*3</f>
        <v>3885</v>
      </c>
      <c r="H195" s="41"/>
      <c r="I195" s="42"/>
      <c r="J195" s="43">
        <f t="shared" si="42"/>
        <v>0</v>
      </c>
      <c r="K195" s="42"/>
      <c r="L195" s="42"/>
      <c r="M195" s="44">
        <f t="shared" si="36"/>
        <v>0</v>
      </c>
      <c r="N195" s="45">
        <f t="shared" si="37"/>
        <v>0</v>
      </c>
      <c r="O195" s="44">
        <f t="shared" si="38"/>
        <v>0</v>
      </c>
      <c r="P195" s="44">
        <f t="shared" si="39"/>
        <v>0</v>
      </c>
      <c r="Q195" s="44">
        <f t="shared" si="40"/>
        <v>0</v>
      </c>
      <c r="R195" s="46">
        <f t="shared" si="41"/>
        <v>0</v>
      </c>
    </row>
    <row r="196" spans="1:18">
      <c r="A196" s="18">
        <f t="shared" si="43"/>
        <v>41</v>
      </c>
      <c r="B196" s="31" t="s">
        <v>144</v>
      </c>
      <c r="C196" s="71" t="s">
        <v>116</v>
      </c>
      <c r="D196" s="50" t="s">
        <v>79</v>
      </c>
      <c r="E196" s="50"/>
      <c r="F196" s="16" t="s">
        <v>48</v>
      </c>
      <c r="G196" s="24">
        <v>2</v>
      </c>
      <c r="H196" s="41"/>
      <c r="I196" s="42"/>
      <c r="J196" s="43">
        <f t="shared" si="42"/>
        <v>0</v>
      </c>
      <c r="K196" s="42"/>
      <c r="L196" s="42"/>
      <c r="M196" s="44">
        <f t="shared" si="36"/>
        <v>0</v>
      </c>
      <c r="N196" s="45">
        <f t="shared" si="37"/>
        <v>0</v>
      </c>
      <c r="O196" s="44">
        <f t="shared" si="38"/>
        <v>0</v>
      </c>
      <c r="P196" s="44">
        <f t="shared" si="39"/>
        <v>0</v>
      </c>
      <c r="Q196" s="44">
        <f t="shared" si="40"/>
        <v>0</v>
      </c>
      <c r="R196" s="46">
        <f t="shared" si="41"/>
        <v>0</v>
      </c>
    </row>
    <row r="197" spans="1:18">
      <c r="A197" s="18">
        <f t="shared" si="43"/>
        <v>42</v>
      </c>
      <c r="B197" s="31" t="s">
        <v>117</v>
      </c>
      <c r="C197" s="71" t="s">
        <v>118</v>
      </c>
      <c r="D197" s="50" t="s">
        <v>119</v>
      </c>
      <c r="E197" s="50"/>
      <c r="F197" s="16" t="s">
        <v>48</v>
      </c>
      <c r="G197" s="24">
        <v>2</v>
      </c>
      <c r="H197" s="41"/>
      <c r="I197" s="42"/>
      <c r="J197" s="43">
        <f t="shared" si="42"/>
        <v>0</v>
      </c>
      <c r="K197" s="42"/>
      <c r="L197" s="42"/>
      <c r="M197" s="44">
        <f t="shared" si="36"/>
        <v>0</v>
      </c>
      <c r="N197" s="45">
        <f t="shared" si="37"/>
        <v>0</v>
      </c>
      <c r="O197" s="44">
        <f t="shared" si="38"/>
        <v>0</v>
      </c>
      <c r="P197" s="44">
        <f t="shared" si="39"/>
        <v>0</v>
      </c>
      <c r="Q197" s="44">
        <f t="shared" si="40"/>
        <v>0</v>
      </c>
      <c r="R197" s="46">
        <f t="shared" si="41"/>
        <v>0</v>
      </c>
    </row>
    <row r="198" spans="1:18">
      <c r="A198" s="18">
        <f t="shared" si="43"/>
        <v>43</v>
      </c>
      <c r="B198" s="76" t="s">
        <v>80</v>
      </c>
      <c r="C198" s="71"/>
      <c r="D198" s="113"/>
      <c r="E198" s="113"/>
      <c r="F198" s="16"/>
      <c r="G198" s="22"/>
      <c r="H198" s="52"/>
      <c r="I198" s="52"/>
      <c r="J198" s="43">
        <f t="shared" si="42"/>
        <v>0</v>
      </c>
      <c r="K198" s="75"/>
      <c r="L198" s="21"/>
      <c r="M198" s="44">
        <f t="shared" si="36"/>
        <v>0</v>
      </c>
      <c r="N198" s="45">
        <f t="shared" si="37"/>
        <v>0</v>
      </c>
      <c r="O198" s="44">
        <f t="shared" si="38"/>
        <v>0</v>
      </c>
      <c r="P198" s="44">
        <f t="shared" si="39"/>
        <v>0</v>
      </c>
      <c r="Q198" s="44">
        <f t="shared" si="40"/>
        <v>0</v>
      </c>
      <c r="R198" s="46">
        <f t="shared" si="41"/>
        <v>0</v>
      </c>
    </row>
    <row r="199" spans="1:18">
      <c r="A199" s="18">
        <f>A198+1</f>
        <v>44</v>
      </c>
      <c r="B199" s="59" t="s">
        <v>81</v>
      </c>
      <c r="C199" s="60" t="s">
        <v>82</v>
      </c>
      <c r="D199" s="113"/>
      <c r="E199" s="113"/>
      <c r="F199" s="71" t="s">
        <v>48</v>
      </c>
      <c r="G199" s="93">
        <f>SUM(G162,G163,G164,G166,G167,G173,G174,G175,G177,G178,G182,G183,G184,G185)</f>
        <v>607</v>
      </c>
      <c r="H199" s="41"/>
      <c r="I199" s="42"/>
      <c r="J199" s="43">
        <f t="shared" si="42"/>
        <v>0</v>
      </c>
      <c r="K199" s="42"/>
      <c r="L199" s="42"/>
      <c r="M199" s="44">
        <f t="shared" si="36"/>
        <v>0</v>
      </c>
      <c r="N199" s="45">
        <f t="shared" si="37"/>
        <v>0</v>
      </c>
      <c r="O199" s="44">
        <f t="shared" si="38"/>
        <v>0</v>
      </c>
      <c r="P199" s="44">
        <f t="shared" si="39"/>
        <v>0</v>
      </c>
      <c r="Q199" s="44">
        <f t="shared" si="40"/>
        <v>0</v>
      </c>
      <c r="R199" s="46">
        <f t="shared" si="41"/>
        <v>0</v>
      </c>
    </row>
    <row r="200" spans="1:18">
      <c r="A200" s="18">
        <f t="shared" si="43"/>
        <v>45</v>
      </c>
      <c r="B200" s="61" t="s">
        <v>83</v>
      </c>
      <c r="C200" s="27" t="s">
        <v>84</v>
      </c>
      <c r="D200" s="50" t="s">
        <v>85</v>
      </c>
      <c r="E200" s="50"/>
      <c r="F200" s="71" t="s">
        <v>55</v>
      </c>
      <c r="G200" s="75">
        <v>19075</v>
      </c>
      <c r="H200" s="41"/>
      <c r="I200" s="42"/>
      <c r="J200" s="43">
        <f t="shared" si="42"/>
        <v>0</v>
      </c>
      <c r="K200" s="42"/>
      <c r="L200" s="42"/>
      <c r="M200" s="44">
        <f t="shared" si="36"/>
        <v>0</v>
      </c>
      <c r="N200" s="45">
        <f t="shared" si="37"/>
        <v>0</v>
      </c>
      <c r="O200" s="44">
        <f t="shared" si="38"/>
        <v>0</v>
      </c>
      <c r="P200" s="44">
        <f t="shared" si="39"/>
        <v>0</v>
      </c>
      <c r="Q200" s="44">
        <f t="shared" si="40"/>
        <v>0</v>
      </c>
      <c r="R200" s="46">
        <f t="shared" si="41"/>
        <v>0</v>
      </c>
    </row>
    <row r="201" spans="1:18">
      <c r="A201" s="18">
        <f t="shared" si="43"/>
        <v>46</v>
      </c>
      <c r="B201" s="61" t="s">
        <v>86</v>
      </c>
      <c r="C201" s="27" t="s">
        <v>87</v>
      </c>
      <c r="D201" s="50" t="s">
        <v>88</v>
      </c>
      <c r="E201" s="50"/>
      <c r="F201" s="71" t="s">
        <v>55</v>
      </c>
      <c r="G201" s="75">
        <v>10</v>
      </c>
      <c r="H201" s="41"/>
      <c r="I201" s="42"/>
      <c r="J201" s="43">
        <f t="shared" si="42"/>
        <v>0</v>
      </c>
      <c r="K201" s="42"/>
      <c r="L201" s="42"/>
      <c r="M201" s="44">
        <f t="shared" si="36"/>
        <v>0</v>
      </c>
      <c r="N201" s="45">
        <f t="shared" si="37"/>
        <v>0</v>
      </c>
      <c r="O201" s="44">
        <f t="shared" si="38"/>
        <v>0</v>
      </c>
      <c r="P201" s="44">
        <f t="shared" si="39"/>
        <v>0</v>
      </c>
      <c r="Q201" s="44">
        <f t="shared" si="40"/>
        <v>0</v>
      </c>
      <c r="R201" s="46">
        <f t="shared" si="41"/>
        <v>0</v>
      </c>
    </row>
    <row r="202" spans="1:18" ht="25.5">
      <c r="A202" s="18">
        <f t="shared" si="43"/>
        <v>47</v>
      </c>
      <c r="B202" s="61" t="s">
        <v>120</v>
      </c>
      <c r="C202" s="27" t="s">
        <v>121</v>
      </c>
      <c r="D202" s="50" t="s">
        <v>122</v>
      </c>
      <c r="E202" s="50"/>
      <c r="F202" s="71" t="s">
        <v>55</v>
      </c>
      <c r="G202" s="75">
        <v>1215</v>
      </c>
      <c r="H202" s="41"/>
      <c r="I202" s="42"/>
      <c r="J202" s="43">
        <f t="shared" si="42"/>
        <v>0</v>
      </c>
      <c r="K202" s="42"/>
      <c r="L202" s="42"/>
      <c r="M202" s="44">
        <f t="shared" si="36"/>
        <v>0</v>
      </c>
      <c r="N202" s="45">
        <f t="shared" si="37"/>
        <v>0</v>
      </c>
      <c r="O202" s="44">
        <f t="shared" si="38"/>
        <v>0</v>
      </c>
      <c r="P202" s="44">
        <f t="shared" si="39"/>
        <v>0</v>
      </c>
      <c r="Q202" s="44">
        <f t="shared" si="40"/>
        <v>0</v>
      </c>
      <c r="R202" s="46">
        <f t="shared" si="41"/>
        <v>0</v>
      </c>
    </row>
    <row r="203" spans="1:18">
      <c r="A203" s="18">
        <f t="shared" si="43"/>
        <v>48</v>
      </c>
      <c r="B203" s="37" t="s">
        <v>89</v>
      </c>
      <c r="C203" s="24" t="s">
        <v>90</v>
      </c>
      <c r="D203" s="113"/>
      <c r="E203" s="113"/>
      <c r="F203" s="40" t="s">
        <v>48</v>
      </c>
      <c r="G203" s="22">
        <f>(G200+G201)*3</f>
        <v>57255</v>
      </c>
      <c r="H203" s="41"/>
      <c r="I203" s="42"/>
      <c r="J203" s="43">
        <f t="shared" si="42"/>
        <v>0</v>
      </c>
      <c r="K203" s="42"/>
      <c r="L203" s="42"/>
      <c r="M203" s="44">
        <f t="shared" si="36"/>
        <v>0</v>
      </c>
      <c r="N203" s="45">
        <f t="shared" si="37"/>
        <v>0</v>
      </c>
      <c r="O203" s="44">
        <f t="shared" si="38"/>
        <v>0</v>
      </c>
      <c r="P203" s="44">
        <f t="shared" si="39"/>
        <v>0</v>
      </c>
      <c r="Q203" s="44">
        <f t="shared" si="40"/>
        <v>0</v>
      </c>
      <c r="R203" s="46">
        <f t="shared" si="41"/>
        <v>0</v>
      </c>
    </row>
    <row r="204" spans="1:18">
      <c r="A204" s="18">
        <f t="shared" si="43"/>
        <v>49</v>
      </c>
      <c r="B204" s="37" t="s">
        <v>91</v>
      </c>
      <c r="C204" s="24" t="s">
        <v>92</v>
      </c>
      <c r="D204" s="113"/>
      <c r="E204" s="113"/>
      <c r="F204" s="40" t="s">
        <v>48</v>
      </c>
      <c r="G204" s="22">
        <f>G203</f>
        <v>57255</v>
      </c>
      <c r="H204" s="41"/>
      <c r="I204" s="42"/>
      <c r="J204" s="43">
        <f t="shared" si="42"/>
        <v>0</v>
      </c>
      <c r="K204" s="42"/>
      <c r="L204" s="42"/>
      <c r="M204" s="44">
        <f t="shared" si="36"/>
        <v>0</v>
      </c>
      <c r="N204" s="45">
        <f t="shared" si="37"/>
        <v>0</v>
      </c>
      <c r="O204" s="44">
        <f t="shared" si="38"/>
        <v>0</v>
      </c>
      <c r="P204" s="44">
        <f t="shared" si="39"/>
        <v>0</v>
      </c>
      <c r="Q204" s="44">
        <f t="shared" si="40"/>
        <v>0</v>
      </c>
      <c r="R204" s="46">
        <f t="shared" si="41"/>
        <v>0</v>
      </c>
    </row>
    <row r="205" spans="1:18" ht="25.5">
      <c r="A205" s="18">
        <f t="shared" si="43"/>
        <v>50</v>
      </c>
      <c r="B205" s="61" t="s">
        <v>93</v>
      </c>
      <c r="C205" s="27" t="s">
        <v>82</v>
      </c>
      <c r="D205" s="113"/>
      <c r="E205" s="113"/>
      <c r="F205" s="16" t="s">
        <v>94</v>
      </c>
      <c r="G205" s="24">
        <v>1</v>
      </c>
      <c r="H205" s="41"/>
      <c r="I205" s="42"/>
      <c r="J205" s="43">
        <f t="shared" si="42"/>
        <v>0</v>
      </c>
      <c r="K205" s="42"/>
      <c r="L205" s="42"/>
      <c r="M205" s="44">
        <f t="shared" si="36"/>
        <v>0</v>
      </c>
      <c r="N205" s="45">
        <f t="shared" si="37"/>
        <v>0</v>
      </c>
      <c r="O205" s="44">
        <f t="shared" si="38"/>
        <v>0</v>
      </c>
      <c r="P205" s="44">
        <f t="shared" si="39"/>
        <v>0</v>
      </c>
      <c r="Q205" s="44">
        <f t="shared" si="40"/>
        <v>0</v>
      </c>
      <c r="R205" s="46">
        <f t="shared" si="41"/>
        <v>0</v>
      </c>
    </row>
    <row r="206" spans="1:18">
      <c r="A206" s="18">
        <f t="shared" si="43"/>
        <v>51</v>
      </c>
      <c r="B206" s="57" t="s">
        <v>95</v>
      </c>
      <c r="C206" s="38"/>
      <c r="D206" s="39"/>
      <c r="E206" s="39"/>
      <c r="F206" s="40" t="s">
        <v>94</v>
      </c>
      <c r="G206" s="40">
        <v>1</v>
      </c>
      <c r="H206" s="41"/>
      <c r="I206" s="42"/>
      <c r="J206" s="43">
        <f t="shared" si="42"/>
        <v>0</v>
      </c>
      <c r="K206" s="42"/>
      <c r="L206" s="42"/>
      <c r="M206" s="44">
        <f t="shared" si="36"/>
        <v>0</v>
      </c>
      <c r="N206" s="45">
        <f t="shared" si="37"/>
        <v>0</v>
      </c>
      <c r="O206" s="44">
        <f t="shared" si="38"/>
        <v>0</v>
      </c>
      <c r="P206" s="44">
        <f t="shared" si="39"/>
        <v>0</v>
      </c>
      <c r="Q206" s="44">
        <f t="shared" si="40"/>
        <v>0</v>
      </c>
      <c r="R206" s="46">
        <f t="shared" si="41"/>
        <v>0</v>
      </c>
    </row>
    <row r="207" spans="1:18" ht="26.25" thickBot="1">
      <c r="A207" s="26">
        <f t="shared" si="43"/>
        <v>52</v>
      </c>
      <c r="B207" s="64" t="s">
        <v>96</v>
      </c>
      <c r="C207" s="88" t="s">
        <v>97</v>
      </c>
      <c r="D207" s="114" t="s">
        <v>98</v>
      </c>
      <c r="E207" s="114"/>
      <c r="F207" s="65" t="s">
        <v>94</v>
      </c>
      <c r="G207" s="89">
        <v>1</v>
      </c>
      <c r="H207" s="66"/>
      <c r="I207" s="67"/>
      <c r="J207" s="43">
        <f t="shared" si="42"/>
        <v>0</v>
      </c>
      <c r="K207" s="67"/>
      <c r="L207" s="67"/>
      <c r="M207" s="44">
        <f t="shared" si="36"/>
        <v>0</v>
      </c>
      <c r="N207" s="45">
        <f t="shared" si="37"/>
        <v>0</v>
      </c>
      <c r="O207" s="44">
        <f t="shared" si="38"/>
        <v>0</v>
      </c>
      <c r="P207" s="44">
        <f t="shared" si="39"/>
        <v>0</v>
      </c>
      <c r="Q207" s="44">
        <f t="shared" si="40"/>
        <v>0</v>
      </c>
      <c r="R207" s="46">
        <f t="shared" si="41"/>
        <v>0</v>
      </c>
    </row>
    <row r="208" spans="1:18" ht="13.5" thickBot="1">
      <c r="A208" s="144"/>
      <c r="B208" s="158" t="s">
        <v>99</v>
      </c>
      <c r="C208" s="159"/>
      <c r="D208" s="159"/>
      <c r="E208" s="159"/>
      <c r="F208" s="160"/>
      <c r="G208" s="100"/>
      <c r="H208" s="101">
        <f>SUM(H156:H207)</f>
        <v>0</v>
      </c>
      <c r="I208" s="102">
        <f>SUM(I156:I207)</f>
        <v>0</v>
      </c>
      <c r="J208" s="102">
        <f>SUM(J156:J207)</f>
        <v>0</v>
      </c>
      <c r="K208" s="102">
        <f t="shared" ref="K208:L208" si="44">SUM(K156:K207)</f>
        <v>0</v>
      </c>
      <c r="L208" s="102">
        <f t="shared" si="44"/>
        <v>0</v>
      </c>
      <c r="M208" s="102">
        <f t="shared" ref="M208:R208" si="45">SUM(M156:M207)</f>
        <v>0</v>
      </c>
      <c r="N208" s="101">
        <f t="shared" si="45"/>
        <v>0</v>
      </c>
      <c r="O208" s="102">
        <f t="shared" si="45"/>
        <v>0</v>
      </c>
      <c r="P208" s="102">
        <f t="shared" si="45"/>
        <v>0</v>
      </c>
      <c r="Q208" s="102">
        <f t="shared" si="45"/>
        <v>0</v>
      </c>
      <c r="R208" s="102">
        <f t="shared" si="45"/>
        <v>0</v>
      </c>
    </row>
    <row r="209" spans="1:21">
      <c r="A209" s="145"/>
      <c r="B209" s="148" t="s">
        <v>145</v>
      </c>
      <c r="C209" s="146"/>
      <c r="D209" s="147"/>
      <c r="E209" s="147"/>
      <c r="F209" s="79"/>
      <c r="G209" s="79"/>
      <c r="H209" s="41"/>
      <c r="I209" s="42"/>
      <c r="J209" s="43"/>
      <c r="K209" s="42"/>
      <c r="L209" s="42"/>
      <c r="M209" s="44"/>
      <c r="N209" s="45"/>
      <c r="O209" s="44"/>
      <c r="P209" s="44"/>
      <c r="Q209" s="44"/>
      <c r="R209" s="46"/>
    </row>
    <row r="210" spans="1:21" ht="77.25" thickBot="1">
      <c r="A210" s="26">
        <v>1</v>
      </c>
      <c r="B210" s="64" t="s">
        <v>146</v>
      </c>
      <c r="C210" s="88"/>
      <c r="D210" s="114"/>
      <c r="E210" s="114"/>
      <c r="F210" s="65" t="s">
        <v>94</v>
      </c>
      <c r="G210" s="89">
        <v>1</v>
      </c>
      <c r="H210" s="41"/>
      <c r="I210" s="42"/>
      <c r="J210" s="43">
        <f t="shared" ref="J210" si="46">I210*H210</f>
        <v>0</v>
      </c>
      <c r="K210" s="42"/>
      <c r="L210" s="42"/>
      <c r="M210" s="44">
        <f t="shared" ref="M210" si="47">SUM(J210:L210)</f>
        <v>0</v>
      </c>
      <c r="N210" s="45">
        <f t="shared" ref="N210" si="48">H210*G210</f>
        <v>0</v>
      </c>
      <c r="O210" s="44">
        <f t="shared" ref="O210" si="49">J210*G210</f>
        <v>0</v>
      </c>
      <c r="P210" s="44">
        <f t="shared" ref="P210" si="50">K210*G210</f>
        <v>0</v>
      </c>
      <c r="Q210" s="44">
        <f t="shared" ref="Q210" si="51">L210*G210</f>
        <v>0</v>
      </c>
      <c r="R210" s="46">
        <f t="shared" ref="R210" si="52">SUM(O210:Q210)</f>
        <v>0</v>
      </c>
    </row>
    <row r="211" spans="1:21" ht="13.5" thickBot="1">
      <c r="A211" s="144"/>
      <c r="B211" s="158" t="s">
        <v>99</v>
      </c>
      <c r="C211" s="159"/>
      <c r="D211" s="159"/>
      <c r="E211" s="159"/>
      <c r="F211" s="160"/>
      <c r="G211" s="100"/>
      <c r="H211" s="101">
        <f t="shared" ref="H211:R211" si="53">SUM(H209:H210)</f>
        <v>0</v>
      </c>
      <c r="I211" s="102">
        <f t="shared" si="53"/>
        <v>0</v>
      </c>
      <c r="J211" s="102">
        <f t="shared" si="53"/>
        <v>0</v>
      </c>
      <c r="K211" s="102">
        <f t="shared" si="53"/>
        <v>0</v>
      </c>
      <c r="L211" s="102">
        <f t="shared" si="53"/>
        <v>0</v>
      </c>
      <c r="M211" s="102">
        <f t="shared" si="53"/>
        <v>0</v>
      </c>
      <c r="N211" s="103">
        <f t="shared" si="53"/>
        <v>0</v>
      </c>
      <c r="O211" s="102">
        <f t="shared" si="53"/>
        <v>0</v>
      </c>
      <c r="P211" s="102">
        <f t="shared" si="53"/>
        <v>0</v>
      </c>
      <c r="Q211" s="102">
        <f t="shared" si="53"/>
        <v>0</v>
      </c>
      <c r="R211" s="102">
        <f t="shared" si="53"/>
        <v>0</v>
      </c>
    </row>
    <row r="212" spans="1:21" ht="13.5" thickBot="1">
      <c r="A212" s="163" t="s">
        <v>147</v>
      </c>
      <c r="B212" s="164"/>
      <c r="C212" s="164"/>
      <c r="D212" s="164"/>
      <c r="E212" s="164"/>
      <c r="F212" s="164"/>
      <c r="G212" s="164"/>
      <c r="H212" s="164"/>
      <c r="I212" s="164"/>
      <c r="J212" s="164"/>
      <c r="K212" s="164"/>
      <c r="L212" s="165"/>
      <c r="M212" s="104" t="e">
        <f>SUM(M211,M208,#REF!,M154,M125,M94,#REF!,#REF!,#REF!,#REF!,#REF!,#REF!,#REF!,M60,#REF!)</f>
        <v>#REF!</v>
      </c>
      <c r="N212" s="104" t="e">
        <f>SUM(N211,N208,#REF!,N154,N125,N94,#REF!,#REF!,#REF!,#REF!,#REF!,#REF!,#REF!,N60,#REF!)</f>
        <v>#REF!</v>
      </c>
      <c r="O212" s="104" t="e">
        <f>SUM(O211,O208,#REF!,O154,O125,O94,#REF!,#REF!,#REF!,#REF!,#REF!,#REF!,#REF!,O60,#REF!)</f>
        <v>#REF!</v>
      </c>
      <c r="P212" s="104" t="e">
        <f>SUM(P211,P208,#REF!,P154,P125,P94,#REF!,#REF!,#REF!,#REF!,#REF!,#REF!,#REF!,P60,#REF!)</f>
        <v>#REF!</v>
      </c>
      <c r="Q212" s="104" t="e">
        <f>SUM(Q211,Q208,#REF!,Q154,Q125,Q94,#REF!,#REF!,#REF!,#REF!,#REF!,#REF!,#REF!,Q60,#REF!)</f>
        <v>#REF!</v>
      </c>
      <c r="R212" s="104" t="e">
        <f>SUM(R211,R208,#REF!,R154,R125,R94,#REF!,#REF!,#REF!,#REF!,#REF!,#REF!,#REF!,R60,#REF!)</f>
        <v>#REF!</v>
      </c>
      <c r="S212" s="14"/>
      <c r="T212" s="15"/>
    </row>
    <row r="214" spans="1:21" ht="13.5" thickBot="1">
      <c r="A214" s="97" t="s">
        <v>148</v>
      </c>
    </row>
    <row r="215" spans="1:21" ht="12.75" customHeight="1">
      <c r="A215" s="94" t="s">
        <v>149</v>
      </c>
      <c r="B215" s="166" t="s">
        <v>150</v>
      </c>
      <c r="C215" s="167"/>
      <c r="D215" s="167"/>
      <c r="E215" s="167"/>
      <c r="F215" s="167"/>
      <c r="G215" s="167"/>
      <c r="H215" s="167"/>
      <c r="I215" s="167"/>
      <c r="J215" s="167"/>
      <c r="K215" s="167"/>
      <c r="L215" s="167"/>
      <c r="M215" s="167"/>
      <c r="N215" s="167"/>
      <c r="O215" s="167"/>
      <c r="P215" s="167"/>
      <c r="Q215" s="167"/>
      <c r="R215" s="168"/>
    </row>
    <row r="216" spans="1:21">
      <c r="A216" s="95" t="s">
        <v>149</v>
      </c>
      <c r="B216" s="169" t="s">
        <v>151</v>
      </c>
      <c r="C216" s="170"/>
      <c r="D216" s="170"/>
      <c r="E216" s="170"/>
      <c r="F216" s="170"/>
      <c r="G216" s="170"/>
      <c r="H216" s="170"/>
      <c r="I216" s="170"/>
      <c r="J216" s="170"/>
      <c r="K216" s="170"/>
      <c r="L216" s="170"/>
      <c r="M216" s="170"/>
      <c r="N216" s="170"/>
      <c r="O216" s="170"/>
      <c r="P216" s="170"/>
      <c r="Q216" s="170"/>
      <c r="R216" s="171"/>
    </row>
    <row r="217" spans="1:21">
      <c r="A217" s="95" t="s">
        <v>149</v>
      </c>
      <c r="B217" s="169" t="s">
        <v>152</v>
      </c>
      <c r="C217" s="170"/>
      <c r="D217" s="170"/>
      <c r="E217" s="170"/>
      <c r="F217" s="170"/>
      <c r="G217" s="170"/>
      <c r="H217" s="170"/>
      <c r="I217" s="170"/>
      <c r="J217" s="170"/>
      <c r="K217" s="170"/>
      <c r="L217" s="170"/>
      <c r="M217" s="170"/>
      <c r="N217" s="170"/>
      <c r="O217" s="170"/>
      <c r="P217" s="170"/>
      <c r="Q217" s="170"/>
      <c r="R217" s="171"/>
    </row>
    <row r="218" spans="1:21" s="12" customFormat="1" ht="12.75" customHeight="1">
      <c r="A218" s="95" t="s">
        <v>149</v>
      </c>
      <c r="B218" s="169" t="s">
        <v>153</v>
      </c>
      <c r="C218" s="170"/>
      <c r="D218" s="170"/>
      <c r="E218" s="170"/>
      <c r="F218" s="170"/>
      <c r="G218" s="170"/>
      <c r="H218" s="170"/>
      <c r="I218" s="170"/>
      <c r="J218" s="170"/>
      <c r="K218" s="170"/>
      <c r="L218" s="170"/>
      <c r="M218" s="170"/>
      <c r="N218" s="170"/>
      <c r="O218" s="170"/>
      <c r="P218" s="170"/>
      <c r="Q218" s="170"/>
      <c r="R218" s="171"/>
      <c r="S218" s="13"/>
      <c r="T218" s="13"/>
      <c r="U218" s="13"/>
    </row>
    <row r="219" spans="1:21" ht="12.75" customHeight="1">
      <c r="A219" s="95" t="s">
        <v>149</v>
      </c>
      <c r="B219" s="169" t="s">
        <v>154</v>
      </c>
      <c r="C219" s="170"/>
      <c r="D219" s="170"/>
      <c r="E219" s="170"/>
      <c r="F219" s="170"/>
      <c r="G219" s="170"/>
      <c r="H219" s="170"/>
      <c r="I219" s="170"/>
      <c r="J219" s="170"/>
      <c r="K219" s="170"/>
      <c r="L219" s="170"/>
      <c r="M219" s="170"/>
      <c r="N219" s="170"/>
      <c r="O219" s="170"/>
      <c r="P219" s="170"/>
      <c r="Q219" s="170"/>
      <c r="R219" s="171"/>
    </row>
    <row r="220" spans="1:21" ht="13.5" customHeight="1" thickBot="1">
      <c r="A220" s="96"/>
      <c r="B220" s="161"/>
      <c r="C220" s="161"/>
      <c r="D220" s="161"/>
      <c r="E220" s="161"/>
      <c r="F220" s="161"/>
      <c r="G220" s="161"/>
      <c r="H220" s="161"/>
      <c r="I220" s="161"/>
      <c r="J220" s="161"/>
      <c r="K220" s="161"/>
      <c r="L220" s="161"/>
      <c r="M220" s="161"/>
      <c r="N220" s="161"/>
      <c r="O220" s="161"/>
      <c r="P220" s="161"/>
      <c r="Q220" s="161"/>
      <c r="R220" s="162"/>
    </row>
    <row r="222" spans="1:21" s="110" customFormat="1" ht="24" customHeight="1">
      <c r="A222" s="157" t="s">
        <v>155</v>
      </c>
      <c r="B222" s="157"/>
      <c r="C222" s="157"/>
      <c r="D222" s="157"/>
      <c r="E222" s="157"/>
      <c r="F222" s="157"/>
      <c r="G222" s="157"/>
      <c r="H222" s="157"/>
      <c r="I222" s="157"/>
      <c r="J222" s="157"/>
      <c r="K222" s="157"/>
      <c r="L222" s="157"/>
      <c r="M222" s="157"/>
      <c r="N222" s="157"/>
      <c r="O222" s="157"/>
      <c r="P222" s="157"/>
      <c r="Q222" s="157"/>
      <c r="R222" s="157"/>
    </row>
    <row r="223" spans="1:21" s="110" customFormat="1" ht="14.25" customHeight="1">
      <c r="A223" s="156" t="s">
        <v>156</v>
      </c>
      <c r="B223" s="156"/>
      <c r="C223" s="156"/>
      <c r="D223" s="156"/>
      <c r="E223" s="156"/>
      <c r="F223" s="156"/>
      <c r="G223" s="156"/>
      <c r="H223" s="156"/>
      <c r="I223" s="156"/>
      <c r="J223" s="156"/>
      <c r="K223" s="156"/>
      <c r="L223" s="156"/>
      <c r="M223" s="156"/>
      <c r="N223" s="156"/>
      <c r="O223" s="156"/>
      <c r="P223" s="156"/>
      <c r="Q223" s="156"/>
      <c r="R223" s="156"/>
    </row>
    <row r="224" spans="1:21" s="110" customFormat="1" ht="29.25" customHeight="1" thickBot="1">
      <c r="A224" s="153"/>
      <c r="B224" s="153"/>
      <c r="C224" s="153"/>
      <c r="D224" s="153"/>
      <c r="E224" s="153"/>
      <c r="F224" s="153"/>
      <c r="G224" s="153"/>
      <c r="H224" s="153"/>
      <c r="I224" s="153"/>
      <c r="J224" s="153"/>
      <c r="K224" s="153"/>
      <c r="L224" s="153"/>
      <c r="M224" s="153"/>
      <c r="N224" s="153"/>
      <c r="O224" s="153"/>
      <c r="P224" s="153"/>
      <c r="Q224" s="153"/>
      <c r="R224" s="153"/>
    </row>
    <row r="225" spans="2:2" ht="15.75" thickBot="1">
      <c r="B225" s="106" t="s">
        <v>157</v>
      </c>
    </row>
    <row r="226" spans="2:2" ht="15.75" thickBot="1">
      <c r="B226" s="107" t="s">
        <v>158</v>
      </c>
    </row>
  </sheetData>
  <mergeCells count="41">
    <mergeCell ref="B11:D13"/>
    <mergeCell ref="B14:D14"/>
    <mergeCell ref="B60:F60"/>
    <mergeCell ref="P1:R1"/>
    <mergeCell ref="A8:B8"/>
    <mergeCell ref="C8:D8"/>
    <mergeCell ref="G8:H8"/>
    <mergeCell ref="C9:D9"/>
    <mergeCell ref="G9:H9"/>
    <mergeCell ref="A6:R6"/>
    <mergeCell ref="A7:R7"/>
    <mergeCell ref="A11:A13"/>
    <mergeCell ref="F11:M11"/>
    <mergeCell ref="N11:R11"/>
    <mergeCell ref="F12:F13"/>
    <mergeCell ref="G12:G13"/>
    <mergeCell ref="H12:H13"/>
    <mergeCell ref="R12:R13"/>
    <mergeCell ref="M12:M13"/>
    <mergeCell ref="N12:N13"/>
    <mergeCell ref="O12:O13"/>
    <mergeCell ref="P12:P13"/>
    <mergeCell ref="Q12:Q13"/>
    <mergeCell ref="I12:I13"/>
    <mergeCell ref="J12:J13"/>
    <mergeCell ref="K12:K13"/>
    <mergeCell ref="L12:L13"/>
    <mergeCell ref="A223:R223"/>
    <mergeCell ref="A222:R222"/>
    <mergeCell ref="B208:F208"/>
    <mergeCell ref="B211:F211"/>
    <mergeCell ref="B94:F94"/>
    <mergeCell ref="B125:F125"/>
    <mergeCell ref="B154:F154"/>
    <mergeCell ref="B220:R220"/>
    <mergeCell ref="A212:L212"/>
    <mergeCell ref="B215:R215"/>
    <mergeCell ref="B216:R216"/>
    <mergeCell ref="B217:R217"/>
    <mergeCell ref="B218:R218"/>
    <mergeCell ref="B219:R219"/>
  </mergeCells>
  <phoneticPr fontId="30" type="noConversion"/>
  <conditionalFormatting sqref="F205 F202">
    <cfRule type="containsErrors" dxfId="83" priority="292" stopIfTrue="1">
      <formula>ISERROR(F202)</formula>
    </cfRule>
  </conditionalFormatting>
  <conditionalFormatting sqref="F205 F202">
    <cfRule type="cellIs" dxfId="82" priority="291" operator="equal">
      <formula>0</formula>
    </cfRule>
  </conditionalFormatting>
  <conditionalFormatting sqref="C56 C90">
    <cfRule type="containsErrors" dxfId="81" priority="290" stopIfTrue="1">
      <formula>ISERROR(C56)</formula>
    </cfRule>
  </conditionalFormatting>
  <conditionalFormatting sqref="C56 C90">
    <cfRule type="cellIs" dxfId="80" priority="289" operator="equal">
      <formula>0</formula>
    </cfRule>
  </conditionalFormatting>
  <conditionalFormatting sqref="C55">
    <cfRule type="containsErrors" dxfId="79" priority="278" stopIfTrue="1">
      <formula>ISERROR(C55)</formula>
    </cfRule>
  </conditionalFormatting>
  <conditionalFormatting sqref="C55">
    <cfRule type="cellIs" dxfId="78" priority="277" operator="equal">
      <formula>0</formula>
    </cfRule>
  </conditionalFormatting>
  <conditionalFormatting sqref="D52:E53">
    <cfRule type="containsErrors" dxfId="77" priority="274" stopIfTrue="1">
      <formula>ISERROR(D52)</formula>
    </cfRule>
  </conditionalFormatting>
  <conditionalFormatting sqref="D52:E53">
    <cfRule type="cellIs" dxfId="76" priority="273" operator="equal">
      <formula>0</formula>
    </cfRule>
  </conditionalFormatting>
  <conditionalFormatting sqref="F55:F56">
    <cfRule type="containsErrors" dxfId="75" priority="272" stopIfTrue="1">
      <formula>ISERROR(F55)</formula>
    </cfRule>
  </conditionalFormatting>
  <conditionalFormatting sqref="F55:F56">
    <cfRule type="cellIs" dxfId="74" priority="271" operator="equal">
      <formula>0</formula>
    </cfRule>
  </conditionalFormatting>
  <conditionalFormatting sqref="F59">
    <cfRule type="containsErrors" dxfId="73" priority="270" stopIfTrue="1">
      <formula>ISERROR(F59)</formula>
    </cfRule>
  </conditionalFormatting>
  <conditionalFormatting sqref="F59">
    <cfRule type="cellIs" dxfId="72" priority="269" operator="equal">
      <formula>0</formula>
    </cfRule>
  </conditionalFormatting>
  <conditionalFormatting sqref="F57">
    <cfRule type="containsErrors" dxfId="71" priority="268" stopIfTrue="1">
      <formula>ISERROR(F57)</formula>
    </cfRule>
  </conditionalFormatting>
  <conditionalFormatting sqref="F57">
    <cfRule type="cellIs" dxfId="70" priority="267" operator="equal">
      <formula>0</formula>
    </cfRule>
  </conditionalFormatting>
  <conditionalFormatting sqref="D54:E54">
    <cfRule type="containsErrors" dxfId="69" priority="266" stopIfTrue="1">
      <formula>ISERROR(D54)</formula>
    </cfRule>
  </conditionalFormatting>
  <conditionalFormatting sqref="D54:E54">
    <cfRule type="cellIs" dxfId="68" priority="265" operator="equal">
      <formula>0</formula>
    </cfRule>
  </conditionalFormatting>
  <conditionalFormatting sqref="C61">
    <cfRule type="containsErrors" dxfId="67" priority="200" stopIfTrue="1">
      <formula>ISERROR(C61)</formula>
    </cfRule>
  </conditionalFormatting>
  <conditionalFormatting sqref="C61">
    <cfRule type="cellIs" dxfId="66" priority="199" operator="equal">
      <formula>0</formula>
    </cfRule>
  </conditionalFormatting>
  <conditionalFormatting sqref="F61">
    <cfRule type="containsErrors" dxfId="65" priority="196" stopIfTrue="1">
      <formula>ISERROR(F61)</formula>
    </cfRule>
  </conditionalFormatting>
  <conditionalFormatting sqref="F61">
    <cfRule type="cellIs" dxfId="64" priority="195" operator="equal">
      <formula>0</formula>
    </cfRule>
  </conditionalFormatting>
  <conditionalFormatting sqref="D88:E88">
    <cfRule type="containsErrors" dxfId="63" priority="100" stopIfTrue="1">
      <formula>ISERROR(D88)</formula>
    </cfRule>
  </conditionalFormatting>
  <conditionalFormatting sqref="D88:E88">
    <cfRule type="cellIs" dxfId="62" priority="99" operator="equal">
      <formula>0</formula>
    </cfRule>
  </conditionalFormatting>
  <conditionalFormatting sqref="C89">
    <cfRule type="containsErrors" dxfId="61" priority="98" stopIfTrue="1">
      <formula>ISERROR(C89)</formula>
    </cfRule>
  </conditionalFormatting>
  <conditionalFormatting sqref="C89">
    <cfRule type="cellIs" dxfId="60" priority="97" operator="equal">
      <formula>0</formula>
    </cfRule>
  </conditionalFormatting>
  <conditionalFormatting sqref="F89:F90">
    <cfRule type="containsErrors" dxfId="59" priority="94" stopIfTrue="1">
      <formula>ISERROR(F89)</formula>
    </cfRule>
  </conditionalFormatting>
  <conditionalFormatting sqref="F89:F90">
    <cfRule type="cellIs" dxfId="58" priority="93" operator="equal">
      <formula>0</formula>
    </cfRule>
  </conditionalFormatting>
  <conditionalFormatting sqref="F93">
    <cfRule type="containsErrors" dxfId="57" priority="92" stopIfTrue="1">
      <formula>ISERROR(F93)</formula>
    </cfRule>
  </conditionalFormatting>
  <conditionalFormatting sqref="F93">
    <cfRule type="cellIs" dxfId="56" priority="91" operator="equal">
      <formula>0</formula>
    </cfRule>
  </conditionalFormatting>
  <conditionalFormatting sqref="F91">
    <cfRule type="containsErrors" dxfId="55" priority="90" stopIfTrue="1">
      <formula>ISERROR(F91)</formula>
    </cfRule>
  </conditionalFormatting>
  <conditionalFormatting sqref="F91">
    <cfRule type="cellIs" dxfId="54" priority="89" operator="equal">
      <formula>0</formula>
    </cfRule>
  </conditionalFormatting>
  <conditionalFormatting sqref="F58">
    <cfRule type="containsErrors" dxfId="53" priority="88" stopIfTrue="1">
      <formula>ISERROR(F58)</formula>
    </cfRule>
  </conditionalFormatting>
  <conditionalFormatting sqref="F58">
    <cfRule type="cellIs" dxfId="52" priority="87" operator="equal">
      <formula>0</formula>
    </cfRule>
  </conditionalFormatting>
  <conditionalFormatting sqref="F92">
    <cfRule type="containsErrors" dxfId="51" priority="82" stopIfTrue="1">
      <formula>ISERROR(F92)</formula>
    </cfRule>
  </conditionalFormatting>
  <conditionalFormatting sqref="F92">
    <cfRule type="cellIs" dxfId="50" priority="81" operator="equal">
      <formula>0</formula>
    </cfRule>
  </conditionalFormatting>
  <conditionalFormatting sqref="C121">
    <cfRule type="containsErrors" dxfId="49" priority="80" stopIfTrue="1">
      <formula>ISERROR(C121)</formula>
    </cfRule>
  </conditionalFormatting>
  <conditionalFormatting sqref="C121">
    <cfRule type="cellIs" dxfId="48" priority="79" operator="equal">
      <formula>0</formula>
    </cfRule>
  </conditionalFormatting>
  <conditionalFormatting sqref="C122">
    <cfRule type="containsErrors" dxfId="47" priority="78" stopIfTrue="1">
      <formula>ISERROR(C122)</formula>
    </cfRule>
  </conditionalFormatting>
  <conditionalFormatting sqref="C122">
    <cfRule type="cellIs" dxfId="46" priority="77" operator="equal">
      <formula>0</formula>
    </cfRule>
  </conditionalFormatting>
  <conditionalFormatting sqref="D120:E120">
    <cfRule type="containsErrors" dxfId="45" priority="76" stopIfTrue="1">
      <formula>ISERROR(D120)</formula>
    </cfRule>
  </conditionalFormatting>
  <conditionalFormatting sqref="D120:E120">
    <cfRule type="cellIs" dxfId="44" priority="75" operator="equal">
      <formula>0</formula>
    </cfRule>
  </conditionalFormatting>
  <conditionalFormatting sqref="F121:F122">
    <cfRule type="containsErrors" dxfId="43" priority="74" stopIfTrue="1">
      <formula>ISERROR(F121)</formula>
    </cfRule>
  </conditionalFormatting>
  <conditionalFormatting sqref="F121:F122">
    <cfRule type="cellIs" dxfId="42" priority="73" operator="equal">
      <formula>0</formula>
    </cfRule>
  </conditionalFormatting>
  <conditionalFormatting sqref="F124">
    <cfRule type="containsErrors" dxfId="41" priority="72" stopIfTrue="1">
      <formula>ISERROR(F124)</formula>
    </cfRule>
  </conditionalFormatting>
  <conditionalFormatting sqref="F124">
    <cfRule type="cellIs" dxfId="40" priority="71" operator="equal">
      <formula>0</formula>
    </cfRule>
  </conditionalFormatting>
  <conditionalFormatting sqref="F123">
    <cfRule type="containsErrors" dxfId="39" priority="70" stopIfTrue="1">
      <formula>ISERROR(F123)</formula>
    </cfRule>
  </conditionalFormatting>
  <conditionalFormatting sqref="F123">
    <cfRule type="cellIs" dxfId="38" priority="69" operator="equal">
      <formula>0</formula>
    </cfRule>
  </conditionalFormatting>
  <conditionalFormatting sqref="C148">
    <cfRule type="containsErrors" dxfId="37" priority="68" stopIfTrue="1">
      <formula>ISERROR(C148)</formula>
    </cfRule>
  </conditionalFormatting>
  <conditionalFormatting sqref="C148">
    <cfRule type="cellIs" dxfId="36" priority="67" operator="equal">
      <formula>0</formula>
    </cfRule>
  </conditionalFormatting>
  <conditionalFormatting sqref="C149">
    <cfRule type="containsErrors" dxfId="35" priority="66" stopIfTrue="1">
      <formula>ISERROR(C149)</formula>
    </cfRule>
  </conditionalFormatting>
  <conditionalFormatting sqref="C149">
    <cfRule type="cellIs" dxfId="34" priority="65" operator="equal">
      <formula>0</formula>
    </cfRule>
  </conditionalFormatting>
  <conditionalFormatting sqref="D147:E147">
    <cfRule type="containsErrors" dxfId="33" priority="64" stopIfTrue="1">
      <formula>ISERROR(D147)</formula>
    </cfRule>
  </conditionalFormatting>
  <conditionalFormatting sqref="D147:E147">
    <cfRule type="cellIs" dxfId="32" priority="63" operator="equal">
      <formula>0</formula>
    </cfRule>
  </conditionalFormatting>
  <conditionalFormatting sqref="F148:F149">
    <cfRule type="containsErrors" dxfId="31" priority="62" stopIfTrue="1">
      <formula>ISERROR(F148)</formula>
    </cfRule>
  </conditionalFormatting>
  <conditionalFormatting sqref="F148:F149">
    <cfRule type="cellIs" dxfId="30" priority="61" operator="equal">
      <formula>0</formula>
    </cfRule>
  </conditionalFormatting>
  <conditionalFormatting sqref="F153">
    <cfRule type="containsErrors" dxfId="29" priority="60" stopIfTrue="1">
      <formula>ISERROR(F153)</formula>
    </cfRule>
  </conditionalFormatting>
  <conditionalFormatting sqref="F153">
    <cfRule type="cellIs" dxfId="28" priority="59" operator="equal">
      <formula>0</formula>
    </cfRule>
  </conditionalFormatting>
  <conditionalFormatting sqref="F150:F151">
    <cfRule type="containsErrors" dxfId="27" priority="58" stopIfTrue="1">
      <formula>ISERROR(F150)</formula>
    </cfRule>
  </conditionalFormatting>
  <conditionalFormatting sqref="F150:F151">
    <cfRule type="cellIs" dxfId="26" priority="57" operator="equal">
      <formula>0</formula>
    </cfRule>
  </conditionalFormatting>
  <conditionalFormatting sqref="D151:E151">
    <cfRule type="cellIs" dxfId="25" priority="55" operator="equal">
      <formula>0</formula>
    </cfRule>
  </conditionalFormatting>
  <conditionalFormatting sqref="D151:E151">
    <cfRule type="containsErrors" dxfId="24" priority="56" stopIfTrue="1">
      <formula>ISERROR(D151)</formula>
    </cfRule>
  </conditionalFormatting>
  <conditionalFormatting sqref="C203">
    <cfRule type="containsErrors" dxfId="23" priority="42" stopIfTrue="1">
      <formula>ISERROR(C203)</formula>
    </cfRule>
  </conditionalFormatting>
  <conditionalFormatting sqref="C203">
    <cfRule type="cellIs" dxfId="22" priority="41" operator="equal">
      <formula>0</formula>
    </cfRule>
  </conditionalFormatting>
  <conditionalFormatting sqref="C204">
    <cfRule type="containsErrors" dxfId="21" priority="40" stopIfTrue="1">
      <formula>ISERROR(C204)</formula>
    </cfRule>
  </conditionalFormatting>
  <conditionalFormatting sqref="C204">
    <cfRule type="cellIs" dxfId="20" priority="39" operator="equal">
      <formula>0</formula>
    </cfRule>
  </conditionalFormatting>
  <conditionalFormatting sqref="D200:E200">
    <cfRule type="containsErrors" dxfId="19" priority="38" stopIfTrue="1">
      <formula>ISERROR(D200)</formula>
    </cfRule>
  </conditionalFormatting>
  <conditionalFormatting sqref="D200:E200">
    <cfRule type="cellIs" dxfId="18" priority="37" operator="equal">
      <formula>0</formula>
    </cfRule>
  </conditionalFormatting>
  <conditionalFormatting sqref="F203:F204">
    <cfRule type="containsErrors" dxfId="17" priority="36" stopIfTrue="1">
      <formula>ISERROR(F203)</formula>
    </cfRule>
  </conditionalFormatting>
  <conditionalFormatting sqref="F203:F204">
    <cfRule type="cellIs" dxfId="16" priority="35" operator="equal">
      <formula>0</formula>
    </cfRule>
  </conditionalFormatting>
  <conditionalFormatting sqref="F207">
    <cfRule type="containsErrors" dxfId="15" priority="34" stopIfTrue="1">
      <formula>ISERROR(F207)</formula>
    </cfRule>
  </conditionalFormatting>
  <conditionalFormatting sqref="F207">
    <cfRule type="cellIs" dxfId="14" priority="33" operator="equal">
      <formula>0</formula>
    </cfRule>
  </conditionalFormatting>
  <conditionalFormatting sqref="D201:E201">
    <cfRule type="containsErrors" dxfId="13" priority="30" stopIfTrue="1">
      <formula>ISERROR(D201)</formula>
    </cfRule>
  </conditionalFormatting>
  <conditionalFormatting sqref="D201:E201">
    <cfRule type="cellIs" dxfId="12" priority="29" operator="equal">
      <formula>0</formula>
    </cfRule>
  </conditionalFormatting>
  <conditionalFormatting sqref="D202:E202">
    <cfRule type="cellIs" dxfId="11" priority="27" operator="equal">
      <formula>0</formula>
    </cfRule>
  </conditionalFormatting>
  <conditionalFormatting sqref="D202:E202">
    <cfRule type="containsErrors" dxfId="10" priority="28" stopIfTrue="1">
      <formula>ISERROR(D202)</formula>
    </cfRule>
  </conditionalFormatting>
  <conditionalFormatting sqref="F210">
    <cfRule type="containsErrors" dxfId="9" priority="18" stopIfTrue="1">
      <formula>ISERROR(F210)</formula>
    </cfRule>
  </conditionalFormatting>
  <conditionalFormatting sqref="F210">
    <cfRule type="cellIs" dxfId="8" priority="17" operator="equal">
      <formula>0</formula>
    </cfRule>
  </conditionalFormatting>
  <conditionalFormatting sqref="G191 G196:G197 G199 G203:G205 G180:G186 G148:G150 G153 G121:G124 G143 G146 G119 G166:G178 G162:G164 G100:G112 G207 G210 G127:G140 G156:G160">
    <cfRule type="cellIs" dxfId="7" priority="13" stopIfTrue="1" operator="equal">
      <formula>"???"</formula>
    </cfRule>
    <cfRule type="cellIs" dxfId="6" priority="14" stopIfTrue="1" operator="equal">
      <formula>0</formula>
    </cfRule>
  </conditionalFormatting>
  <conditionalFormatting sqref="F152">
    <cfRule type="containsErrors" dxfId="5" priority="12" stopIfTrue="1">
      <formula>ISERROR(F152)</formula>
    </cfRule>
  </conditionalFormatting>
  <conditionalFormatting sqref="F152">
    <cfRule type="cellIs" dxfId="4" priority="11" operator="equal">
      <formula>0</formula>
    </cfRule>
  </conditionalFormatting>
  <conditionalFormatting sqref="F206">
    <cfRule type="containsErrors" dxfId="3" priority="8" stopIfTrue="1">
      <formula>ISERROR(F206)</formula>
    </cfRule>
  </conditionalFormatting>
  <conditionalFormatting sqref="F206">
    <cfRule type="cellIs" dxfId="2" priority="7" operator="equal">
      <formula>0</formula>
    </cfRule>
  </conditionalFormatting>
  <conditionalFormatting sqref="F209">
    <cfRule type="containsErrors" dxfId="1" priority="6" stopIfTrue="1">
      <formula>ISERROR(F209)</formula>
    </cfRule>
  </conditionalFormatting>
  <conditionalFormatting sqref="F209">
    <cfRule type="cellIs" dxfId="0" priority="5" operator="equal">
      <formula>0</formula>
    </cfRule>
  </conditionalFormatting>
  <pageMargins left="0.31496062992125984" right="0.31496062992125984" top="0.35433070866141736" bottom="0.35433070866141736" header="0.31496062992125984" footer="0.31496062992125984"/>
  <pageSetup scale="50"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vt:lpstr>
      <vt:lpstr>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2019-02-01T12:09:20Z</dcterms:created>
  <dcterms:modified xsi:type="dcterms:W3CDTF">2023-07-24T11:24:58Z</dcterms:modified>
  <cp:category/>
  <cp:contentStatus/>
</cp:coreProperties>
</file>